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C9" i="1"/>
  <c r="B9" i="1" l="1"/>
  <c r="F31" i="1" l="1"/>
  <c r="F29" i="1"/>
  <c r="F30" i="1"/>
  <c r="F32" i="1"/>
  <c r="F33" i="1"/>
  <c r="F34" i="1"/>
  <c r="F35" i="1"/>
  <c r="F36" i="1"/>
  <c r="F28" i="1"/>
  <c r="D35" i="1"/>
  <c r="F14" i="1"/>
  <c r="E14" i="1"/>
  <c r="D14" i="1"/>
  <c r="D13" i="1"/>
  <c r="F24" i="1" l="1"/>
  <c r="D29" i="1"/>
  <c r="D30" i="1"/>
  <c r="D31" i="1"/>
  <c r="D32" i="1"/>
  <c r="D33" i="1"/>
  <c r="D34" i="1"/>
  <c r="D36" i="1"/>
  <c r="D28" i="1"/>
  <c r="D22" i="1"/>
  <c r="D15" i="1"/>
  <c r="F22" i="1"/>
  <c r="C25" i="1"/>
  <c r="B25" i="1"/>
  <c r="C37" i="1"/>
  <c r="E35" i="1" s="1"/>
  <c r="B37" i="1"/>
  <c r="F37" i="1" s="1"/>
  <c r="F5" i="1"/>
  <c r="F6" i="1"/>
  <c r="F7" i="1"/>
  <c r="F8" i="1"/>
  <c r="F12" i="1"/>
  <c r="F13" i="1"/>
  <c r="F15" i="1"/>
  <c r="F17" i="1"/>
  <c r="F18" i="1"/>
  <c r="F19" i="1"/>
  <c r="F20" i="1"/>
  <c r="F21" i="1"/>
  <c r="F23" i="1"/>
  <c r="D5" i="1"/>
  <c r="D6" i="1"/>
  <c r="D7" i="1"/>
  <c r="D8" i="1"/>
  <c r="D17" i="1"/>
  <c r="D18" i="1"/>
  <c r="D20" i="1"/>
  <c r="D21" i="1"/>
  <c r="D23" i="1"/>
  <c r="C4" i="1"/>
  <c r="B4" i="1"/>
  <c r="B16" i="1" s="1"/>
  <c r="F4" i="1" l="1"/>
  <c r="F9" i="1"/>
  <c r="E28" i="1"/>
  <c r="E32" i="1"/>
  <c r="E36" i="1"/>
  <c r="E29" i="1"/>
  <c r="E33" i="1"/>
  <c r="B26" i="1"/>
  <c r="D9" i="1"/>
  <c r="E30" i="1"/>
  <c r="E34" i="1"/>
  <c r="C16" i="1"/>
  <c r="C26" i="1" s="1"/>
  <c r="E24" i="1" s="1"/>
  <c r="D37" i="1"/>
  <c r="E31" i="1"/>
  <c r="F25" i="1"/>
  <c r="D25" i="1"/>
  <c r="D4" i="1"/>
  <c r="B38" i="1" l="1"/>
  <c r="F26" i="1"/>
  <c r="E4" i="1"/>
  <c r="E26" i="1"/>
  <c r="E21" i="1"/>
  <c r="E17" i="1"/>
  <c r="E10" i="1"/>
  <c r="E6" i="1"/>
  <c r="E20" i="1"/>
  <c r="E13" i="1"/>
  <c r="E9" i="1"/>
  <c r="E5" i="1"/>
  <c r="E23" i="1"/>
  <c r="E19" i="1"/>
  <c r="E12" i="1"/>
  <c r="E8" i="1"/>
  <c r="E22" i="1"/>
  <c r="E18" i="1"/>
  <c r="E11" i="1"/>
  <c r="E7" i="1"/>
  <c r="E15" i="1"/>
  <c r="D16" i="1"/>
  <c r="D26" i="1" s="1"/>
  <c r="E16" i="1"/>
  <c r="F16" i="1"/>
  <c r="E37" i="1"/>
  <c r="E25" i="1"/>
</calcChain>
</file>

<file path=xl/sharedStrings.xml><?xml version="1.0" encoding="utf-8"?>
<sst xmlns="http://schemas.openxmlformats.org/spreadsheetml/2006/main" count="46" uniqueCount="46">
  <si>
    <t>Наименование</t>
  </si>
  <si>
    <t>план на год</t>
  </si>
  <si>
    <t>ожидаемое исполнение</t>
  </si>
  <si>
    <t>% исполнения</t>
  </si>
  <si>
    <t>удел. вес в общей сумме</t>
  </si>
  <si>
    <t>отклон. в абсолюте</t>
  </si>
  <si>
    <t>налоговые доходы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</si>
  <si>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</si>
  <si>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</si>
  <si>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</si>
  <si>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</si>
  <si>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неналоговые доходы</t>
  </si>
  <si>
    <t>арендная плата за земельные участки</t>
  </si>
  <si>
    <t>прочие доходы от сдачи в аренду имущества</t>
  </si>
  <si>
    <t>административные штрафы</t>
  </si>
  <si>
    <t>прочие неналоговые доходы</t>
  </si>
  <si>
    <t>всего собственных доходов</t>
  </si>
  <si>
    <t>дотация на выравнивание</t>
  </si>
  <si>
    <t>дотация на сбалансированность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</si>
  <si>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</si>
  <si>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</si>
  <si>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</si>
  <si>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</si>
  <si>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возврат остатков субсидий, субвенций</t>
  </si>
  <si>
    <t>итого безвозмезные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</si>
  <si>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</si>
  <si>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</si>
  <si>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</si>
  <si>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</si>
  <si>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</t>
  </si>
  <si>
    <t>национальная экономика</t>
  </si>
  <si>
    <t>жилищно-коммунальное хозяйство</t>
  </si>
  <si>
    <t>культура</t>
  </si>
  <si>
    <t>социальная политика</t>
  </si>
  <si>
    <t>физическая культура и спорт</t>
  </si>
  <si>
    <t>межбюджетные трансферты</t>
  </si>
  <si>
    <t>всего расходов</t>
  </si>
  <si>
    <t>Дефицит-; профицит+ бюджета</t>
  </si>
  <si>
    <t>ДОХОДЫ</t>
  </si>
  <si>
    <t xml:space="preserve"> </t>
  </si>
  <si>
    <t>безвозмездные поступления от негосударственных организаций</t>
  </si>
  <si>
    <t>прочие доходы от компенсации затрат бюджетов сельских поселений</t>
  </si>
  <si>
    <t>Глава сельсовета</t>
  </si>
  <si>
    <t>доходы от продажи материальных и нематериальных активов</t>
  </si>
  <si>
    <t>Ожидаемое исполнение бюджета Администрации Серебропольского сельсовета Табунского района Алтайского края на 01 января 2020 года   тыс. руб.</t>
  </si>
  <si>
    <t>Т.Т.Цинко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</si>
</sst>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1" xfId="0" applyBorder="1"/>
    <xf numFmtId="0" fontId="2" fillId="0" borderId="1" xfId="0" applyFont="1" applyBorder="1"/>
    <xf numFmtId="0" fontId="1" fillId="0" borderId="1" xfId="0" applyFont="1" applyBorder="1"/>
    <xf numFmtId="166" fontId="1" fillId="0" borderId="1" xfId="0" applyNumberFormat="1" applyFont="1" applyBorder="1"/>
    <xf numFmtId="165" fontId="2" fillId="0" borderId="1" xfId="0" applyNumberFormat="1" applyFont="1" applyBorder="1"/>
    <xf numFmtId="166" fontId="2" fillId="0" borderId="1" xfId="0" applyNumberFormat="1" applyFont="1" applyBorder="1"/>
    <xf numFmtId="165" fontId="0" fillId="0" borderId="1" xfId="0" applyNumberFormat="1" applyBorder="1"/>
    <xf numFmtId="166" fontId="0" fillId="0" borderId="1" xfId="0" applyNumberFormat="1" applyBorder="1"/>
    <xf numFmtId="164" fontId="0" fillId="0" borderId="1" xfId="0" applyNumberFormat="1" applyBorder="1"/>
    <xf numFmtId="164" fontId="2" fillId="0" borderId="1" xfId="0" applyNumberFormat="1" applyFont="1" applyBorder="1"/>
    <xf numFmtId="2" fontId="0" fillId="0" borderId="1" xfId="0" applyNumberFormat="1" applyBorder="1"/>
    <xf numFmtId="0" fontId="0" fillId="0" borderId="3" xfId="0" applyFill="1" applyBorder="1"/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workbookViewId="0">
      <selection activeCell="B40" sqref="B40:C40"/>
    </sheetView>
  </sheetViews>
  <sheetFormatPr defaultRowHeight="15" x14ac:dyDescent="0.25"/>
  <cols>
    <col min="1" max="1" width="36.28515625" customWidth="1"/>
    <col min="2" max="2" width="11" customWidth="1"/>
    <col min="3" max="3" width="12" customWidth="1"/>
    <col min="4" max="4" width="9.5703125" bestFit="1" customWidth="1"/>
    <col min="6" max="6" width="8.7109375" customWidth="1"/>
  </cols>
  <sheetData>
    <row r="1" spans="1:10" ht="30" customHeight="1" x14ac:dyDescent="0.25">
      <c r="A1" s="15" t="s">
        <v>44</v>
      </c>
      <c r="B1" s="15"/>
      <c r="C1" s="15"/>
      <c r="D1" s="15"/>
      <c r="E1" s="15"/>
      <c r="F1" s="15"/>
    </row>
    <row r="2" spans="1:10" ht="45" customHeight="1" x14ac:dyDescent="0.25">
      <c r="A2" s="3" t="s">
        <v>0</v>
      </c>
      <c r="B2" s="3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10" ht="15.75" customHeight="1" x14ac:dyDescent="0.25">
      <c r="A3" s="4" t="s">
        <v>38</v>
      </c>
      <c r="B3" s="3"/>
      <c r="C3" s="1"/>
      <c r="D3" s="1"/>
      <c r="E3" s="1"/>
      <c r="F3" s="1"/>
    </row>
    <row r="4" spans="1:10" x14ac:dyDescent="0.25">
      <c r="A4" s="4" t="s">
        <v>6</v>
      </c>
      <c r="B4" s="4">
        <f>B5+B6+B7+B8</f>
        <v>1035</v>
      </c>
      <c r="C4" s="4">
        <f>C5+C6+C7+C8</f>
        <v>1063.4000000000001</v>
      </c>
      <c r="D4" s="8">
        <f>(C4/B4)*100</f>
        <v>102.74396135265702</v>
      </c>
      <c r="E4" s="8">
        <f>(C4/C26)*100</f>
        <v>12.107439004534884</v>
      </c>
      <c r="F4" s="4">
        <f>C4-B4</f>
        <v>28.400000000000091</v>
      </c>
    </row>
    <row r="5" spans="1:10" x14ac:dyDescent="0.25">
      <c r="A5" s="3" t="s">
        <v>7</v>
      </c>
      <c r="B5" s="3">
        <v>176</v>
      </c>
      <c r="C5" s="3">
        <v>172.2</v>
      </c>
      <c r="D5" s="6">
        <f t="shared" ref="D5:D25" si="0">(C5/B5)*100</f>
        <v>97.840909090909093</v>
      </c>
      <c r="E5" s="8">
        <f>(C5/C26)*100</f>
        <v>1.9605990187896434</v>
      </c>
      <c r="F5" s="5">
        <f t="shared" ref="F5:F25" si="1">C5-B5</f>
        <v>-3.8000000000000114</v>
      </c>
    </row>
    <row r="6" spans="1:10" x14ac:dyDescent="0.25">
      <c r="A6" s="3" t="s">
        <v>8</v>
      </c>
      <c r="B6" s="3">
        <v>234</v>
      </c>
      <c r="C6" s="3">
        <v>233.8</v>
      </c>
      <c r="D6" s="6">
        <f t="shared" si="0"/>
        <v>99.914529914529908</v>
      </c>
      <c r="E6" s="8">
        <f>(C6/C26)*100</f>
        <v>2.6619515133160201</v>
      </c>
      <c r="F6" s="5">
        <f t="shared" si="1"/>
        <v>-0.19999999999998863</v>
      </c>
      <c r="J6" t="s">
        <v>39</v>
      </c>
    </row>
    <row r="7" spans="1:10" x14ac:dyDescent="0.25">
      <c r="A7" s="3" t="s">
        <v>9</v>
      </c>
      <c r="B7" s="3">
        <v>70</v>
      </c>
      <c r="C7" s="3">
        <v>71.400000000000006</v>
      </c>
      <c r="D7" s="6">
        <f t="shared" si="0"/>
        <v>102</v>
      </c>
      <c r="E7" s="8">
        <f>(C7/C26)*100</f>
        <v>0.81293130047375461</v>
      </c>
      <c r="F7" s="5">
        <f t="shared" si="1"/>
        <v>1.4000000000000057</v>
      </c>
    </row>
    <row r="8" spans="1:10" x14ac:dyDescent="0.25">
      <c r="A8" s="3" t="s">
        <v>10</v>
      </c>
      <c r="B8" s="3">
        <v>555</v>
      </c>
      <c r="C8" s="3">
        <v>586</v>
      </c>
      <c r="D8" s="6">
        <f t="shared" si="0"/>
        <v>105.58558558558559</v>
      </c>
      <c r="E8" s="8">
        <f>(C8/C26)*100</f>
        <v>6.671957171955464</v>
      </c>
      <c r="F8" s="5">
        <f t="shared" si="1"/>
        <v>31</v>
      </c>
    </row>
    <row r="9" spans="1:10" x14ac:dyDescent="0.25">
      <c r="A9" s="4" t="s">
        <v>11</v>
      </c>
      <c r="B9" s="4">
        <f>B10+B11+B12+B13+B14+B15</f>
        <v>771</v>
      </c>
      <c r="C9" s="4">
        <f>C10+C11+C12+C13+C14</f>
        <v>772.23</v>
      </c>
      <c r="D9" s="4">
        <f>(C9/B9)*100</f>
        <v>100.15953307392998</v>
      </c>
      <c r="E9" s="8">
        <f>(C9/C26)*100</f>
        <v>8.7922960527289575</v>
      </c>
      <c r="F9" s="4">
        <f t="shared" si="1"/>
        <v>1.2300000000000182</v>
      </c>
    </row>
    <row r="10" spans="1:10" x14ac:dyDescent="0.25">
      <c r="A10" s="3" t="s">
        <v>12</v>
      </c>
      <c r="B10" s="3">
        <v>616</v>
      </c>
      <c r="C10" s="3">
        <v>617.5</v>
      </c>
      <c r="D10">
        <v>100.2</v>
      </c>
      <c r="E10" s="8">
        <f>(C10/C26)*100</f>
        <v>7.0306033339291805</v>
      </c>
      <c r="F10" s="5">
        <f>C10-B10</f>
        <v>1.5</v>
      </c>
    </row>
    <row r="11" spans="1:10" ht="30" x14ac:dyDescent="0.25">
      <c r="A11" s="1" t="s">
        <v>13</v>
      </c>
      <c r="B11" s="3">
        <v>55</v>
      </c>
      <c r="C11" s="14">
        <v>55</v>
      </c>
      <c r="D11" s="5">
        <v>100</v>
      </c>
      <c r="E11" s="8">
        <f>(D12/C26)*100</f>
        <v>0.56927962218050043</v>
      </c>
      <c r="F11" s="5">
        <v>0</v>
      </c>
    </row>
    <row r="12" spans="1:10" x14ac:dyDescent="0.25">
      <c r="A12" s="3" t="s">
        <v>14</v>
      </c>
      <c r="B12" s="3">
        <v>1</v>
      </c>
      <c r="C12" s="3">
        <v>0.5</v>
      </c>
      <c r="D12" s="3">
        <v>50</v>
      </c>
      <c r="E12" s="8">
        <f>(C12/C26)*100</f>
        <v>5.692796221805004E-3</v>
      </c>
      <c r="F12" s="5">
        <f t="shared" si="1"/>
        <v>-0.5</v>
      </c>
    </row>
    <row r="13" spans="1:10" ht="27.75" customHeight="1" x14ac:dyDescent="0.25">
      <c r="A13" s="1" t="s">
        <v>41</v>
      </c>
      <c r="B13" s="3">
        <v>99</v>
      </c>
      <c r="C13" s="3">
        <v>99.2</v>
      </c>
      <c r="D13" s="6">
        <f>(C13/B13)*100</f>
        <v>100.20202020202021</v>
      </c>
      <c r="E13" s="8">
        <f>(C13/C26)*100</f>
        <v>1.129450770406113</v>
      </c>
      <c r="F13" s="5">
        <f t="shared" si="1"/>
        <v>0.20000000000000284</v>
      </c>
    </row>
    <row r="14" spans="1:10" ht="27.75" customHeight="1" x14ac:dyDescent="0.25">
      <c r="A14" s="3" t="s">
        <v>15</v>
      </c>
      <c r="B14" s="3"/>
      <c r="C14" s="3">
        <v>0.03</v>
      </c>
      <c r="D14" s="6" t="e">
        <f>(C14/B14)*100</f>
        <v>#DIV/0!</v>
      </c>
      <c r="E14" s="8" t="e">
        <f>(C14/C27)*100</f>
        <v>#DIV/0!</v>
      </c>
      <c r="F14" s="5">
        <f t="shared" si="1"/>
        <v>0.03</v>
      </c>
    </row>
    <row r="15" spans="1:10" ht="30" x14ac:dyDescent="0.25">
      <c r="A15" s="1" t="s">
        <v>43</v>
      </c>
      <c r="B15" s="3"/>
      <c r="C15" s="3"/>
      <c r="D15" s="5" t="e">
        <f>(C15/B15)*100</f>
        <v>#DIV/0!</v>
      </c>
      <c r="E15" s="8">
        <f>(C15/C16)*100</f>
        <v>0</v>
      </c>
      <c r="F15" s="5">
        <f t="shared" si="1"/>
        <v>0</v>
      </c>
    </row>
    <row r="16" spans="1:10" x14ac:dyDescent="0.25">
      <c r="A16" s="4" t="s">
        <v>16</v>
      </c>
      <c r="B16" s="4">
        <f>B4+B9</f>
        <v>1806</v>
      </c>
      <c r="C16" s="4">
        <f>C4+C9</f>
        <v>1835.63</v>
      </c>
      <c r="D16" s="8">
        <f>(C16/B16)*100</f>
        <v>101.64064230343301</v>
      </c>
      <c r="E16" s="8">
        <f>(C16/C26)*100</f>
        <v>20.89973505726384</v>
      </c>
      <c r="F16" s="4">
        <f t="shared" si="1"/>
        <v>29.630000000000109</v>
      </c>
    </row>
    <row r="17" spans="1:9" x14ac:dyDescent="0.25">
      <c r="A17" s="3" t="s">
        <v>17</v>
      </c>
      <c r="B17" s="3">
        <v>307.3</v>
      </c>
      <c r="C17" s="3">
        <v>307.3</v>
      </c>
      <c r="D17" s="5">
        <f t="shared" si="0"/>
        <v>100</v>
      </c>
      <c r="E17" s="8">
        <f>(C17/C26)*100</f>
        <v>3.4987925579213557</v>
      </c>
      <c r="F17" s="5">
        <f t="shared" si="1"/>
        <v>0</v>
      </c>
    </row>
    <row r="18" spans="1:9" x14ac:dyDescent="0.25">
      <c r="A18" s="3" t="s">
        <v>18</v>
      </c>
      <c r="B18" s="3">
        <v>4191.3</v>
      </c>
      <c r="C18" s="3">
        <v>4191.3</v>
      </c>
      <c r="D18" s="5">
        <f t="shared" si="0"/>
        <v>100</v>
      </c>
      <c r="E18" s="8">
        <f>(C18/C26)*100</f>
        <v>47.720433608902631</v>
      </c>
      <c r="F18" s="5">
        <f t="shared" si="1"/>
        <v>0</v>
      </c>
    </row>
    <row r="19" spans="1:9" x14ac:dyDescent="0.25">
      <c r="A19" s="3" t="s">
        <v>19</v>
      </c>
      <c r="B19" s="3"/>
      <c r="C19" s="3"/>
      <c r="D19" s="5"/>
      <c r="E19" s="8">
        <f>(C19/C26)*100</f>
        <v>0</v>
      </c>
      <c r="F19" s="5">
        <f t="shared" si="1"/>
        <v>0</v>
      </c>
    </row>
    <row r="20" spans="1:9" x14ac:dyDescent="0.25">
      <c r="A20" s="3" t="s">
        <v>20</v>
      </c>
      <c r="B20" s="3">
        <v>143.19999999999999</v>
      </c>
      <c r="C20" s="3">
        <v>143.19999999999999</v>
      </c>
      <c r="D20" s="5">
        <f t="shared" si="0"/>
        <v>100</v>
      </c>
      <c r="E20" s="8">
        <f>(C20/C26)*100</f>
        <v>1.6304168379249533</v>
      </c>
      <c r="F20" s="5">
        <f t="shared" si="1"/>
        <v>0</v>
      </c>
    </row>
    <row r="21" spans="1:9" x14ac:dyDescent="0.25">
      <c r="A21" s="3" t="s">
        <v>21</v>
      </c>
      <c r="B21" s="3">
        <v>1978.2</v>
      </c>
      <c r="C21" s="3">
        <v>1978.2</v>
      </c>
      <c r="D21" s="6">
        <f t="shared" si="0"/>
        <v>100</v>
      </c>
      <c r="E21" s="8">
        <f>(C21/C26)*100</f>
        <v>22.522978971949321</v>
      </c>
      <c r="F21" s="5">
        <f t="shared" si="1"/>
        <v>0</v>
      </c>
    </row>
    <row r="22" spans="1:9" ht="30" x14ac:dyDescent="0.25">
      <c r="A22" s="1" t="s">
        <v>40</v>
      </c>
      <c r="B22" s="3">
        <v>104</v>
      </c>
      <c r="C22" s="3">
        <v>104</v>
      </c>
      <c r="D22" s="5">
        <f>(C22/B22)*100</f>
        <v>100</v>
      </c>
      <c r="E22" s="8">
        <f>(C22/C26)*100</f>
        <v>1.1841016141354408</v>
      </c>
      <c r="F22" s="5">
        <f t="shared" si="1"/>
        <v>0</v>
      </c>
    </row>
    <row r="23" spans="1:9" x14ac:dyDescent="0.25">
      <c r="A23" s="3" t="s">
        <v>22</v>
      </c>
      <c r="B23" s="3">
        <v>223.4</v>
      </c>
      <c r="C23" s="3">
        <v>223.4</v>
      </c>
      <c r="D23" s="6">
        <f t="shared" si="0"/>
        <v>100</v>
      </c>
      <c r="E23" s="8">
        <f>(C23/C26)*100</f>
        <v>2.5435413519024763</v>
      </c>
      <c r="F23" s="5">
        <f t="shared" si="1"/>
        <v>0</v>
      </c>
    </row>
    <row r="24" spans="1:9" x14ac:dyDescent="0.25">
      <c r="A24" s="3" t="s">
        <v>23</v>
      </c>
      <c r="B24" s="3"/>
      <c r="C24" s="3"/>
      <c r="D24" s="5"/>
      <c r="E24" s="8">
        <f>(C24/C26)*100</f>
        <v>0</v>
      </c>
      <c r="F24" s="5">
        <f t="shared" si="1"/>
        <v>0</v>
      </c>
      <c r="I24" s="2"/>
    </row>
    <row r="25" spans="1:9" x14ac:dyDescent="0.25">
      <c r="A25" s="4" t="s">
        <v>24</v>
      </c>
      <c r="B25" s="4">
        <f>B17+B18+B19+B20+B21+B23+B24+B22</f>
        <v>6947.4</v>
      </c>
      <c r="C25" s="4">
        <f>C17+C18+C19+C20+C21+C23+C24+C22</f>
        <v>6947.4</v>
      </c>
      <c r="D25" s="7">
        <f t="shared" si="0"/>
        <v>100</v>
      </c>
      <c r="E25" s="8">
        <f>(C25/C26)*100</f>
        <v>79.10026494273616</v>
      </c>
      <c r="F25" s="4">
        <f t="shared" si="1"/>
        <v>0</v>
      </c>
    </row>
    <row r="26" spans="1:9" x14ac:dyDescent="0.25">
      <c r="A26" s="4" t="s">
        <v>25</v>
      </c>
      <c r="B26" s="4">
        <f>B16+B25</f>
        <v>8753.4</v>
      </c>
      <c r="C26" s="4">
        <f>C16+C25</f>
        <v>8783.0299999999988</v>
      </c>
      <c r="D26" s="8">
        <f>D16+D25</f>
        <v>201.64064230343303</v>
      </c>
      <c r="E26" s="8">
        <f>(C26/C26)*100</f>
        <v>100</v>
      </c>
      <c r="F26" s="4">
        <f>C26-B26</f>
        <v>29.6299999999992</v>
      </c>
    </row>
    <row r="27" spans="1:9" x14ac:dyDescent="0.25">
      <c r="A27" s="4" t="s">
        <v>26</v>
      </c>
      <c r="B27" s="4"/>
      <c r="C27" s="4"/>
      <c r="D27" s="4"/>
      <c r="E27" s="4"/>
      <c r="F27" s="4"/>
    </row>
    <row r="28" spans="1:9" x14ac:dyDescent="0.25">
      <c r="A28" s="3" t="s">
        <v>27</v>
      </c>
      <c r="B28" s="11">
        <v>2048.8000000000002</v>
      </c>
      <c r="C28" s="11">
        <v>2040.9</v>
      </c>
      <c r="D28" s="6">
        <f>(C28/B28)*100</f>
        <v>99.614408434205387</v>
      </c>
      <c r="E28" s="10">
        <f>(C28/C37)*100</f>
        <v>23.049557282255151</v>
      </c>
      <c r="F28" s="6">
        <f>C28-B28</f>
        <v>-7.9000000000000909</v>
      </c>
    </row>
    <row r="29" spans="1:9" x14ac:dyDescent="0.25">
      <c r="A29" s="3" t="s">
        <v>28</v>
      </c>
      <c r="B29" s="3">
        <v>138.19999999999999</v>
      </c>
      <c r="C29" s="3">
        <v>138.19999999999999</v>
      </c>
      <c r="D29" s="5">
        <f t="shared" ref="D29:D37" si="2">(C29/B29)*100</f>
        <v>100</v>
      </c>
      <c r="E29" s="10">
        <f>(C29/C37)*100</f>
        <v>1.5608059269967471</v>
      </c>
      <c r="F29" s="6">
        <f>C29-B29</f>
        <v>0</v>
      </c>
    </row>
    <row r="30" spans="1:9" x14ac:dyDescent="0.25">
      <c r="A30" s="3" t="s">
        <v>29</v>
      </c>
      <c r="B30" s="3">
        <v>0.5</v>
      </c>
      <c r="C30" s="3">
        <v>0.5</v>
      </c>
      <c r="D30" s="5">
        <f t="shared" si="2"/>
        <v>100</v>
      </c>
      <c r="E30" s="10">
        <f>(C30/C37)*100</f>
        <v>5.6469100108420675E-3</v>
      </c>
      <c r="F30" s="6">
        <f t="shared" ref="F30:F37" si="3">C30-B30</f>
        <v>0</v>
      </c>
    </row>
    <row r="31" spans="1:9" x14ac:dyDescent="0.25">
      <c r="A31" s="3" t="s">
        <v>30</v>
      </c>
      <c r="B31" s="3">
        <v>321.7</v>
      </c>
      <c r="C31" s="3">
        <v>271.2</v>
      </c>
      <c r="D31" s="6">
        <f t="shared" si="2"/>
        <v>84.302144855455396</v>
      </c>
      <c r="E31" s="10">
        <f>(C31/C37)*100</f>
        <v>3.0628839898807372</v>
      </c>
      <c r="F31" s="6">
        <f>C31-B31</f>
        <v>-50.5</v>
      </c>
    </row>
    <row r="32" spans="1:9" x14ac:dyDescent="0.25">
      <c r="A32" s="3" t="s">
        <v>31</v>
      </c>
      <c r="B32" s="3">
        <v>108.8</v>
      </c>
      <c r="C32" s="3">
        <v>108.7</v>
      </c>
      <c r="D32" s="5">
        <f t="shared" si="2"/>
        <v>99.90808823529413</v>
      </c>
      <c r="E32" s="10">
        <f>(C32/C37)*100</f>
        <v>1.2276382363570655</v>
      </c>
      <c r="F32" s="6">
        <f t="shared" si="3"/>
        <v>-9.9999999999994316E-2</v>
      </c>
    </row>
    <row r="33" spans="1:6" x14ac:dyDescent="0.25">
      <c r="A33" s="3" t="s">
        <v>32</v>
      </c>
      <c r="B33" s="11">
        <v>6281.7</v>
      </c>
      <c r="C33" s="11">
        <v>6256.4</v>
      </c>
      <c r="D33" s="6">
        <f t="shared" si="2"/>
        <v>99.597242784596517</v>
      </c>
      <c r="E33" s="10">
        <f>(C33/C37)*100</f>
        <v>70.658655583664626</v>
      </c>
      <c r="F33" s="6">
        <f t="shared" si="3"/>
        <v>-25.300000000000182</v>
      </c>
    </row>
    <row r="34" spans="1:6" x14ac:dyDescent="0.25">
      <c r="A34" s="3" t="s">
        <v>33</v>
      </c>
      <c r="B34" s="3">
        <v>35.5</v>
      </c>
      <c r="C34" s="3">
        <v>35.4</v>
      </c>
      <c r="D34" s="5">
        <f t="shared" si="2"/>
        <v>99.718309859154928</v>
      </c>
      <c r="E34" s="10">
        <f>(C34/C37)*100</f>
        <v>0.39980122876761837</v>
      </c>
      <c r="F34" s="6">
        <f t="shared" si="3"/>
        <v>-0.10000000000000142</v>
      </c>
    </row>
    <row r="35" spans="1:6" x14ac:dyDescent="0.25">
      <c r="A35" s="3" t="s">
        <v>34</v>
      </c>
      <c r="B35" s="3">
        <v>3</v>
      </c>
      <c r="C35" s="3">
        <v>3</v>
      </c>
      <c r="D35" s="5">
        <f t="shared" si="2"/>
        <v>100</v>
      </c>
      <c r="E35" s="13">
        <f>(C35/C37)*100</f>
        <v>3.3881460065052403E-2</v>
      </c>
      <c r="F35" s="6">
        <f t="shared" si="3"/>
        <v>0</v>
      </c>
    </row>
    <row r="36" spans="1:6" x14ac:dyDescent="0.25">
      <c r="A36" s="3" t="s">
        <v>35</v>
      </c>
      <c r="B36" s="3">
        <v>0.1</v>
      </c>
      <c r="C36" s="3">
        <v>0.1</v>
      </c>
      <c r="D36" s="5">
        <f t="shared" si="2"/>
        <v>100</v>
      </c>
      <c r="E36" s="9">
        <f>(C36/C37)*100</f>
        <v>1.1293820021684134E-3</v>
      </c>
      <c r="F36" s="6">
        <f t="shared" si="3"/>
        <v>0</v>
      </c>
    </row>
    <row r="37" spans="1:6" x14ac:dyDescent="0.25">
      <c r="A37" s="4" t="s">
        <v>36</v>
      </c>
      <c r="B37" s="12">
        <f>B28+B29+B30+B31+B32+B33+B34+B35+B36</f>
        <v>8938.3000000000011</v>
      </c>
      <c r="C37" s="12">
        <f>C28+C29+C30+C31+C32+C33+C34+C35+C36</f>
        <v>8854.4</v>
      </c>
      <c r="D37" s="8">
        <f t="shared" si="2"/>
        <v>99.061342760927673</v>
      </c>
      <c r="E37" s="8">
        <f>SUM(E28:E36)</f>
        <v>100</v>
      </c>
      <c r="F37" s="6">
        <f t="shared" si="3"/>
        <v>-83.900000000001455</v>
      </c>
    </row>
    <row r="38" spans="1:6" x14ac:dyDescent="0.25">
      <c r="A38" s="3" t="s">
        <v>37</v>
      </c>
      <c r="B38" s="3">
        <f>B26-B37</f>
        <v>-184.90000000000146</v>
      </c>
      <c r="C38" s="3"/>
      <c r="D38" s="3"/>
      <c r="E38" s="3"/>
      <c r="F38" s="3"/>
    </row>
    <row r="40" spans="1:6" x14ac:dyDescent="0.25">
      <c r="A40" t="s">
        <v>42</v>
      </c>
      <c r="B40" s="16" t="s">
        <v>45</v>
      </c>
      <c r="C40" s="16"/>
    </row>
  </sheetData>
  <mergeCells count="2">
    <mergeCell ref="A1:F1"/>
    <mergeCell ref="B40:C40"/>
  </mergeCells>
  <pageMargins left="0.7" right="0.7" top="0.75" bottom="0.75" header="0.3" footer="0.3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2020-01-17T05:06:36Z</dcterms:modified>
</cp:coreProperties>
</file>