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480" windowHeight="11010" firstSheet="4" activeTab="4"/>
  </bookViews>
  <sheets>
    <sheet name="Лист1" sheetId="1" r:id="rId1"/>
    <sheet name="Лист1 (2)" sheetId="2" r:id="rId2"/>
    <sheet name="Сереброполь управление" sheetId="3" r:id="rId3"/>
    <sheet name="Сереброполь прочие,культура" sheetId="4" r:id="rId4"/>
    <sheet name="Сереброполь управление (2)" sheetId="7" r:id="rId5"/>
  </sheets>
  <calcPr calcId="145621"/>
</workbook>
</file>

<file path=xl/calcChain.xml><?xml version="1.0" encoding="utf-8"?>
<calcChain xmlns="http://schemas.openxmlformats.org/spreadsheetml/2006/main">
  <c r="AV17" i="7" l="1"/>
  <c r="AF17" i="7" l="1"/>
  <c r="BJ17" i="7" s="1"/>
  <c r="T29" i="4"/>
  <c r="AC28" i="4"/>
  <c r="AC26" i="4"/>
  <c r="AC25" i="4"/>
  <c r="AC27" i="4"/>
  <c r="AC23" i="4"/>
  <c r="AC24" i="4"/>
  <c r="AG24" i="4"/>
  <c r="AG26" i="4"/>
  <c r="AG28" i="4"/>
  <c r="AC19" i="4"/>
  <c r="U20" i="4"/>
  <c r="T31" i="4" s="1"/>
  <c r="AU27" i="4"/>
  <c r="AG23" i="4"/>
  <c r="AG25" i="4"/>
  <c r="AG27" i="4"/>
  <c r="Y29" i="4"/>
  <c r="AB21" i="4"/>
  <c r="AB22" i="4"/>
  <c r="AB23" i="4"/>
  <c r="AB24" i="4"/>
  <c r="AB25" i="4"/>
  <c r="AB26" i="4"/>
  <c r="AB27" i="4"/>
  <c r="AB28" i="4"/>
  <c r="Y20" i="4"/>
  <c r="AB20" i="4" s="1"/>
  <c r="AC22" i="4"/>
  <c r="AG22" i="4" s="1"/>
  <c r="AC18" i="4"/>
  <c r="AC21" i="4"/>
  <c r="AC29" i="4"/>
  <c r="AC17" i="4"/>
  <c r="AQ17" i="4"/>
  <c r="AQ28" i="4"/>
  <c r="AU28" i="4"/>
  <c r="AQ26" i="4"/>
  <c r="AU26" i="4"/>
  <c r="AQ25" i="4"/>
  <c r="AU25" i="4"/>
  <c r="AQ24" i="4"/>
  <c r="AU24" i="4"/>
  <c r="AQ23" i="4"/>
  <c r="AU23" i="4"/>
  <c r="AQ21" i="4"/>
  <c r="AU21" i="4"/>
  <c r="P20" i="4"/>
  <c r="P29" i="4"/>
  <c r="AQ19" i="4"/>
  <c r="AQ18" i="4"/>
  <c r="BW20" i="3"/>
  <c r="AU22" i="3"/>
  <c r="T22" i="3"/>
  <c r="AF20" i="3"/>
  <c r="AV20" i="3" s="1"/>
  <c r="P22" i="3"/>
  <c r="AF19" i="3"/>
  <c r="BJ19" i="3" s="1"/>
  <c r="AP18" i="3"/>
  <c r="AF18" i="3"/>
  <c r="AB18" i="3"/>
  <c r="AP17" i="3"/>
  <c r="AF17" i="3"/>
  <c r="AB17" i="3"/>
  <c r="P24" i="1"/>
  <c r="T24" i="1"/>
  <c r="BL27" i="2"/>
  <c r="X27" i="2"/>
  <c r="T27" i="2"/>
  <c r="P27" i="2"/>
  <c r="BQ24" i="2"/>
  <c r="AK27" i="2"/>
  <c r="AG25" i="2"/>
  <c r="AG24" i="2"/>
  <c r="AG23" i="2"/>
  <c r="AG22" i="2"/>
  <c r="AG21" i="2"/>
  <c r="AG20" i="2"/>
  <c r="CD22" i="1"/>
  <c r="AF22" i="1"/>
  <c r="CD18" i="1"/>
  <c r="AP18" i="1"/>
  <c r="CD20" i="1"/>
  <c r="AY19" i="1"/>
  <c r="CD19" i="1"/>
  <c r="CD17" i="1"/>
  <c r="AY18" i="1"/>
  <c r="AY20" i="1"/>
  <c r="AY21" i="1"/>
  <c r="AY22" i="1"/>
  <c r="AY17" i="1"/>
  <c r="AY24" i="1"/>
  <c r="AF18" i="1"/>
  <c r="AF19" i="1"/>
  <c r="AF20" i="1"/>
  <c r="AF21" i="1"/>
  <c r="AF17" i="1"/>
  <c r="AF24" i="1"/>
  <c r="AB18" i="1"/>
  <c r="AB19" i="1"/>
  <c r="AB20" i="1"/>
  <c r="AB21" i="1"/>
  <c r="AB22" i="1"/>
  <c r="BC24" i="1"/>
  <c r="AP17" i="1"/>
  <c r="AP24" i="1"/>
  <c r="AB17" i="1"/>
  <c r="AB24" i="1"/>
  <c r="BQ17" i="2"/>
  <c r="BQ19" i="2"/>
  <c r="BQ27" i="2" s="1"/>
  <c r="BQ20" i="2"/>
  <c r="BQ21" i="2"/>
  <c r="BQ22" i="2"/>
  <c r="BQ23" i="2"/>
  <c r="BQ18" i="2"/>
  <c r="BQ25" i="2"/>
  <c r="AY27" i="2"/>
  <c r="BQ24" i="1"/>
  <c r="AQ20" i="4"/>
  <c r="AT20" i="4" s="1"/>
  <c r="AQ22" i="4"/>
  <c r="AU22" i="4" s="1"/>
  <c r="AC20" i="4"/>
  <c r="AC31" i="4" s="1"/>
  <c r="AG21" i="4"/>
  <c r="Y31" i="4"/>
  <c r="P31" i="4"/>
  <c r="AP22" i="3"/>
  <c r="AF22" i="3"/>
  <c r="AB22" i="3"/>
  <c r="BJ17" i="3"/>
  <c r="BJ18" i="3"/>
  <c r="BJ20" i="3" l="1"/>
  <c r="AV22" i="3"/>
  <c r="BJ22" i="3"/>
  <c r="AQ29" i="4"/>
  <c r="AQ31" i="4" s="1"/>
</calcChain>
</file>

<file path=xl/sharedStrings.xml><?xml version="1.0" encoding="utf-8"?>
<sst xmlns="http://schemas.openxmlformats.org/spreadsheetml/2006/main" count="342" uniqueCount="107">
  <si>
    <t>Код</t>
  </si>
  <si>
    <t xml:space="preserve">Форма по ОКУД </t>
  </si>
  <si>
    <t>0301017</t>
  </si>
  <si>
    <t xml:space="preserve">по ОКПО </t>
  </si>
  <si>
    <t>наименование организации</t>
  </si>
  <si>
    <t>Номер документа</t>
  </si>
  <si>
    <t>Дата составления</t>
  </si>
  <si>
    <t>ШТАТНОЕ РАСПИСАНИЕ</t>
  </si>
  <si>
    <t>УТВЕРЖДЕНО</t>
  </si>
  <si>
    <t>"</t>
  </si>
  <si>
    <t>20</t>
  </si>
  <si>
    <t>г.</t>
  </si>
  <si>
    <t>№</t>
  </si>
  <si>
    <t xml:space="preserve">на период </t>
  </si>
  <si>
    <t xml:space="preserve">c </t>
  </si>
  <si>
    <t>Штат в количестве</t>
  </si>
  <si>
    <t>единиц</t>
  </si>
  <si>
    <t>Структурное подразделение</t>
  </si>
  <si>
    <t>Должность (специальность, профессия), разряд, класс (категория) квалификации</t>
  </si>
  <si>
    <t>Тарифная ставка (оклад) и пр.,руб.</t>
  </si>
  <si>
    <t>Надбавки, руб</t>
  </si>
  <si>
    <t>Примечание</t>
  </si>
  <si>
    <t>наименование</t>
  </si>
  <si>
    <t>код</t>
  </si>
  <si>
    <t>1</t>
  </si>
  <si>
    <t>2</t>
  </si>
  <si>
    <t>3</t>
  </si>
  <si>
    <t>4</t>
  </si>
  <si>
    <t>5</t>
  </si>
  <si>
    <t>6</t>
  </si>
  <si>
    <t>Итого</t>
  </si>
  <si>
    <t>Руководитель кадровой службы</t>
  </si>
  <si>
    <t>должность</t>
  </si>
  <si>
    <t>личная подпись</t>
  </si>
  <si>
    <t>расшифровка подписи</t>
  </si>
  <si>
    <t>Аппарат управления</t>
  </si>
  <si>
    <t>И.О.Главы администрации сельсовета</t>
  </si>
  <si>
    <t>доплата за стаж</t>
  </si>
  <si>
    <t>премия</t>
  </si>
  <si>
    <t>р/к 20%</t>
  </si>
  <si>
    <t>ВСЕГО</t>
  </si>
  <si>
    <t>0104</t>
  </si>
  <si>
    <t>водитель</t>
  </si>
  <si>
    <t>уборщик помещений</t>
  </si>
  <si>
    <t>рабочий</t>
  </si>
  <si>
    <t>Кол-во штатных единиц</t>
  </si>
  <si>
    <t>Культура</t>
  </si>
  <si>
    <t>июня</t>
  </si>
  <si>
    <t>2015 г</t>
  </si>
  <si>
    <t>доплат до миним оплаты труда</t>
  </si>
  <si>
    <t>истопник вакансия</t>
  </si>
  <si>
    <t xml:space="preserve"> секретарь вакансия</t>
  </si>
  <si>
    <t>ежемес ден-ное поощ/ночные</t>
  </si>
  <si>
    <t>ежемес над-ка за раб в оператив ре-ме/напряжен</t>
  </si>
  <si>
    <t>ночные</t>
  </si>
  <si>
    <t>премия сложность и напряженность</t>
  </si>
  <si>
    <t>Администрация Белозерского сельсовета</t>
  </si>
  <si>
    <t>Администрация Белозерского сельсовета Табунского района Алтайского края</t>
  </si>
  <si>
    <t>Форма по ОКУД 0301017</t>
  </si>
  <si>
    <t>исполняющая обязанности Главы администрации сельсовета</t>
  </si>
  <si>
    <t xml:space="preserve">                                                      (Ж.И.Медведева)</t>
  </si>
  <si>
    <t xml:space="preserve">Распоряжением  от </t>
  </si>
  <si>
    <r>
      <t xml:space="preserve">              Штат в количестве    </t>
    </r>
    <r>
      <rPr>
        <u/>
        <sz val="10"/>
        <color indexed="8"/>
        <rFont val="Times New Roman"/>
        <family val="1"/>
        <charset val="204"/>
      </rPr>
      <t xml:space="preserve">7,5  </t>
    </r>
    <r>
      <rPr>
        <sz val="10"/>
        <color indexed="8"/>
        <rFont val="Times New Roman"/>
        <family val="1"/>
        <charset val="204"/>
      </rPr>
      <t>единиц</t>
    </r>
  </si>
  <si>
    <t xml:space="preserve">исполняющая обязанности Главы администрации сельсовета </t>
  </si>
  <si>
    <t>(Ж.И.Медведева)</t>
  </si>
  <si>
    <t>Распоряжением от</t>
  </si>
  <si>
    <t>"04" июня 2015 г</t>
  </si>
  <si>
    <t>0804</t>
  </si>
  <si>
    <t>Администрация Серебропольского сельсовета Табунского района Алтайского края</t>
  </si>
  <si>
    <t>"01" июля 2015 г</t>
  </si>
  <si>
    <t>июля</t>
  </si>
  <si>
    <t>Глава администрации сельсовета</t>
  </si>
  <si>
    <t xml:space="preserve"> секретарь </t>
  </si>
  <si>
    <t>уборщик  служебных помещений 1 разряд</t>
  </si>
  <si>
    <t xml:space="preserve">Глава администрации сельсовета </t>
  </si>
  <si>
    <t>истопник, 1 разряд вакансия</t>
  </si>
  <si>
    <t>(Цинко Т.Т.)</t>
  </si>
  <si>
    <t>ежемес ден-ное поощ</t>
  </si>
  <si>
    <t>Исполнитель</t>
  </si>
  <si>
    <t>(С.Н.Бондаренко)</t>
  </si>
  <si>
    <t>0113</t>
  </si>
  <si>
    <t>водитель 8 разряд</t>
  </si>
  <si>
    <t>водитель 5 разряд</t>
  </si>
  <si>
    <t>электрик 8 разряд</t>
  </si>
  <si>
    <t>доплата по приказу</t>
  </si>
  <si>
    <t>ИТОГО</t>
  </si>
  <si>
    <t>уборщик служебных помещений</t>
  </si>
  <si>
    <t>истопник</t>
  </si>
  <si>
    <t>итого</t>
  </si>
  <si>
    <t>Серебропольский ДК</t>
  </si>
  <si>
    <t>прочие</t>
  </si>
  <si>
    <t>персонифицированная доплата</t>
  </si>
  <si>
    <t xml:space="preserve"> Глава администрации сельсовета</t>
  </si>
  <si>
    <t xml:space="preserve">                                      (Цинко Т.Т.)</t>
  </si>
  <si>
    <t>Исполнитель                     (С.Н.Бондаренко)</t>
  </si>
  <si>
    <t>Распоряжением от                                          №</t>
  </si>
  <si>
    <t>3,75 единиц</t>
  </si>
  <si>
    <t>Штат в количестве        7,5    единиц</t>
  </si>
  <si>
    <t>0203</t>
  </si>
  <si>
    <t>доплата до МРОТ</t>
  </si>
  <si>
    <t>0,5 единиц</t>
  </si>
  <si>
    <t>Работник ВУС (по совмест.)</t>
  </si>
  <si>
    <t>р/к 25%</t>
  </si>
  <si>
    <t>доплата за сложность и напряженность</t>
  </si>
  <si>
    <t>Постановление  №26/1</t>
  </si>
  <si>
    <t>от 28.09.2020 г</t>
  </si>
  <si>
    <t>Приложение №1 к Постановления администрации Серебропольского сельсовета Табунского района Алтайского края  №26/1 от 28.09.2020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</si>
</sst>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thin">
        <color indexed="0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4" fillId="2" borderId="0">
      <alignment horizontal="left" vertical="center"/>
    </xf>
    <xf numFmtId="0" fontId="4" fillId="2" borderId="0">
      <alignment horizontal="center" vertical="center"/>
    </xf>
    <xf numFmtId="0" fontId="4" fillId="2" borderId="0">
      <alignment horizontal="center" vertical="center"/>
    </xf>
    <xf numFmtId="0" fontId="4" fillId="2" borderId="0">
      <alignment horizontal="right" vertical="center"/>
    </xf>
    <xf numFmtId="0" fontId="5" fillId="2" borderId="0">
      <alignment horizontal="left"/>
    </xf>
    <xf numFmtId="0" fontId="6" fillId="2" borderId="0">
      <alignment horizontal="center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5" fillId="2" borderId="0">
      <alignment horizontal="center" vertical="center"/>
    </xf>
    <xf numFmtId="0" fontId="4" fillId="2" borderId="0">
      <alignment horizontal="right" vertical="center"/>
    </xf>
    <xf numFmtId="0" fontId="4" fillId="2" borderId="0">
      <alignment horizontal="left" vertical="center"/>
    </xf>
    <xf numFmtId="0" fontId="4" fillId="2" borderId="0">
      <alignment horizontal="center" vertical="center"/>
    </xf>
    <xf numFmtId="0" fontId="5" fillId="2" borderId="0">
      <alignment horizontal="center" vertical="center"/>
    </xf>
    <xf numFmtId="0" fontId="4" fillId="2" borderId="0">
      <alignment horizontal="right" vertical="center"/>
    </xf>
    <xf numFmtId="0" fontId="4" fillId="2" borderId="0">
      <alignment horizontal="right" vertical="center"/>
    </xf>
    <xf numFmtId="0" fontId="8" fillId="2" borderId="0">
      <alignment horizontal="left" vertical="top"/>
    </xf>
    <xf numFmtId="0" fontId="5" fillId="2" borderId="0">
      <alignment horizontal="left" vertical="center"/>
    </xf>
    <xf numFmtId="0" fontId="4" fillId="2" borderId="0">
      <alignment horizontal="left" vertical="center"/>
    </xf>
    <xf numFmtId="0" fontId="4" fillId="2" borderId="0">
      <alignment horizontal="right" vertical="center"/>
    </xf>
    <xf numFmtId="0" fontId="4" fillId="2" borderId="0">
      <alignment horizontal="right" vertical="center"/>
    </xf>
    <xf numFmtId="0" fontId="4" fillId="2" borderId="0">
      <alignment horizontal="center" vertical="center"/>
    </xf>
    <xf numFmtId="0" fontId="4" fillId="2" borderId="0">
      <alignment horizontal="center" vertical="center"/>
    </xf>
    <xf numFmtId="0" fontId="4" fillId="2" borderId="0">
      <alignment horizontal="center" vertical="center"/>
    </xf>
    <xf numFmtId="0" fontId="4" fillId="2" borderId="0">
      <alignment horizontal="center" vertical="center"/>
    </xf>
    <xf numFmtId="0" fontId="4" fillId="2" borderId="0">
      <alignment horizontal="right" vertical="center"/>
    </xf>
    <xf numFmtId="0" fontId="6" fillId="2" borderId="0">
      <alignment horizontal="left" vertical="center"/>
    </xf>
    <xf numFmtId="0" fontId="4" fillId="2" borderId="0">
      <alignment horizontal="center" vertical="center"/>
    </xf>
    <xf numFmtId="9" fontId="3" fillId="0" borderId="0" applyFon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5" fillId="2" borderId="0" xfId="13" applyAlignment="1">
      <alignment horizontal="center" vertical="center" wrapText="1"/>
    </xf>
    <xf numFmtId="0" fontId="4" fillId="2" borderId="0" xfId="22" applyAlignment="1">
      <alignment horizontal="center" vertical="center" wrapText="1"/>
    </xf>
    <xf numFmtId="0" fontId="4" fillId="2" borderId="0" xfId="22" applyAlignment="1">
      <alignment horizontal="center" vertical="center" wrapText="1"/>
    </xf>
    <xf numFmtId="0" fontId="4" fillId="2" borderId="0" xfId="24" applyAlignment="1">
      <alignment horizontal="center" vertical="center" wrapText="1"/>
    </xf>
    <xf numFmtId="0" fontId="4" fillId="2" borderId="1" xfId="23" applyBorder="1" applyAlignment="1">
      <alignment horizontal="center" vertical="center" wrapText="1"/>
    </xf>
    <xf numFmtId="0" fontId="4" fillId="2" borderId="0" xfId="1" applyAlignment="1">
      <alignment horizontal="left" vertical="center" wrapText="1"/>
    </xf>
    <xf numFmtId="0" fontId="4" fillId="2" borderId="0" xfId="25" applyAlignment="1">
      <alignment horizontal="right" vertical="center" wrapText="1"/>
    </xf>
    <xf numFmtId="0" fontId="4" fillId="2" borderId="0" xfId="25" applyAlignment="1">
      <alignment horizontal="righ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0" fillId="0" borderId="2" xfId="0" applyNumberFormat="1" applyFont="1" applyBorder="1" applyAlignment="1">
      <alignment horizontal="right" vertical="center" wrapText="1"/>
    </xf>
    <xf numFmtId="0" fontId="4" fillId="2" borderId="3" xfId="1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2" fontId="10" fillId="0" borderId="5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wrapText="1"/>
    </xf>
    <xf numFmtId="2" fontId="10" fillId="0" borderId="4" xfId="0" applyNumberFormat="1" applyFont="1" applyBorder="1" applyAlignment="1">
      <alignment horizontal="right" vertical="center" wrapText="1"/>
    </xf>
    <xf numFmtId="9" fontId="10" fillId="0" borderId="5" xfId="28" applyFont="1" applyBorder="1" applyAlignment="1">
      <alignment horizontal="right" vertical="center" wrapText="1"/>
    </xf>
    <xf numFmtId="0" fontId="4" fillId="2" borderId="3" xfId="11" applyFont="1" applyBorder="1" applyAlignment="1">
      <alignment horizontal="right" vertical="center" wrapText="1"/>
    </xf>
    <xf numFmtId="9" fontId="10" fillId="0" borderId="2" xfId="28" applyFont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wrapText="1"/>
    </xf>
    <xf numFmtId="0" fontId="9" fillId="0" borderId="4" xfId="0" applyFont="1" applyBorder="1" applyAlignment="1"/>
    <xf numFmtId="0" fontId="9" fillId="0" borderId="4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 wrapText="1"/>
    </xf>
    <xf numFmtId="0" fontId="4" fillId="2" borderId="0" xfId="22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/>
    <xf numFmtId="9" fontId="10" fillId="0" borderId="5" xfId="28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4" fillId="2" borderId="0" xfId="1" applyAlignment="1">
      <alignment horizontal="left" vertical="center" wrapText="1"/>
    </xf>
    <xf numFmtId="14" fontId="4" fillId="2" borderId="1" xfId="21" applyNumberFormat="1" applyBorder="1" applyAlignment="1">
      <alignment horizontal="center" vertical="center" wrapText="1"/>
    </xf>
    <xf numFmtId="0" fontId="4" fillId="2" borderId="1" xfId="21" applyBorder="1" applyAlignment="1">
      <alignment horizontal="center" vertical="center" wrapText="1"/>
    </xf>
    <xf numFmtId="0" fontId="4" fillId="2" borderId="1" xfId="23" applyBorder="1" applyAlignment="1">
      <alignment horizontal="center" vertical="center" wrapText="1"/>
    </xf>
    <xf numFmtId="0" fontId="4" fillId="2" borderId="3" xfId="1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4" fillId="2" borderId="2" xfId="11" applyFont="1" applyBorder="1" applyAlignment="1">
      <alignment horizontal="left" vertical="center" wrapText="1"/>
    </xf>
    <xf numFmtId="0" fontId="4" fillId="2" borderId="5" xfId="11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2" fontId="10" fillId="0" borderId="2" xfId="0" applyNumberFormat="1" applyFont="1" applyBorder="1" applyAlignment="1">
      <alignment vertical="center" wrapText="1"/>
    </xf>
    <xf numFmtId="2" fontId="10" fillId="0" borderId="5" xfId="0" applyNumberFormat="1" applyFont="1" applyBorder="1" applyAlignment="1">
      <alignment vertical="center" wrapText="1"/>
    </xf>
    <xf numFmtId="2" fontId="9" fillId="0" borderId="4" xfId="0" applyNumberFormat="1" applyFont="1" applyBorder="1" applyAlignment="1">
      <alignment vertical="center" wrapText="1"/>
    </xf>
    <xf numFmtId="0" fontId="9" fillId="0" borderId="8" xfId="0" applyFont="1" applyBorder="1" applyAlignment="1">
      <alignment wrapText="1"/>
    </xf>
    <xf numFmtId="2" fontId="10" fillId="0" borderId="4" xfId="0" applyNumberFormat="1" applyFont="1" applyBorder="1" applyAlignment="1">
      <alignment vertical="center" wrapText="1"/>
    </xf>
    <xf numFmtId="0" fontId="9" fillId="3" borderId="4" xfId="0" applyFont="1" applyFill="1" applyBorder="1" applyAlignment="1"/>
    <xf numFmtId="0" fontId="10" fillId="3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right" vertical="center" wrapText="1"/>
    </xf>
    <xf numFmtId="0" fontId="12" fillId="2" borderId="3" xfId="10" applyFont="1" applyBorder="1" applyAlignment="1">
      <alignment horizontal="right" vertical="center" wrapText="1"/>
    </xf>
    <xf numFmtId="9" fontId="11" fillId="0" borderId="5" xfId="28" applyFont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wrapText="1"/>
    </xf>
    <xf numFmtId="2" fontId="11" fillId="0" borderId="2" xfId="0" applyNumberFormat="1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2" fontId="4" fillId="2" borderId="3" xfId="10" applyNumberFormat="1" applyFont="1" applyBorder="1" applyAlignment="1">
      <alignment vertical="center" wrapText="1"/>
    </xf>
    <xf numFmtId="2" fontId="10" fillId="3" borderId="2" xfId="0" applyNumberFormat="1" applyFont="1" applyFill="1" applyBorder="1" applyAlignment="1">
      <alignment vertical="center" wrapText="1"/>
    </xf>
    <xf numFmtId="2" fontId="10" fillId="3" borderId="5" xfId="0" applyNumberFormat="1" applyFont="1" applyFill="1" applyBorder="1" applyAlignment="1">
      <alignment vertical="center" wrapText="1"/>
    </xf>
    <xf numFmtId="0" fontId="4" fillId="2" borderId="4" xfId="11" applyFont="1" applyBorder="1" applyAlignment="1">
      <alignment horizontal="right" vertical="center" wrapText="1"/>
    </xf>
    <xf numFmtId="0" fontId="12" fillId="2" borderId="4" xfId="11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/>
    <xf numFmtId="0" fontId="4" fillId="2" borderId="0" xfId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4" fillId="2" borderId="1" xfId="21" applyNumberFormat="1" applyBorder="1" applyAlignment="1">
      <alignment horizontal="center" vertical="center" wrapText="1"/>
    </xf>
    <xf numFmtId="0" fontId="4" fillId="2" borderId="1" xfId="21" applyBorder="1" applyAlignment="1">
      <alignment horizontal="center" vertical="center" wrapText="1"/>
    </xf>
    <xf numFmtId="0" fontId="4" fillId="2" borderId="0" xfId="22" applyAlignment="1">
      <alignment horizontal="center" vertical="center" wrapText="1"/>
    </xf>
    <xf numFmtId="0" fontId="4" fillId="2" borderId="1" xfId="23" applyBorder="1" applyAlignment="1">
      <alignment horizontal="center" vertical="center" wrapText="1"/>
    </xf>
    <xf numFmtId="2" fontId="10" fillId="0" borderId="2" xfId="0" applyNumberFormat="1" applyFont="1" applyBorder="1" applyAlignment="1">
      <alignment vertical="center" wrapText="1"/>
    </xf>
    <xf numFmtId="0" fontId="9" fillId="3" borderId="4" xfId="0" applyFont="1" applyFill="1" applyBorder="1" applyAlignment="1"/>
    <xf numFmtId="2" fontId="10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/>
    <xf numFmtId="2" fontId="9" fillId="0" borderId="3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9" fontId="4" fillId="2" borderId="4" xfId="1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2" fontId="4" fillId="2" borderId="4" xfId="1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2" fontId="10" fillId="0" borderId="2" xfId="0" applyNumberFormat="1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/>
    </xf>
    <xf numFmtId="2" fontId="4" fillId="2" borderId="4" xfId="11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/>
    </xf>
    <xf numFmtId="0" fontId="14" fillId="2" borderId="6" xfId="16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9" fontId="4" fillId="2" borderId="3" xfId="1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4" fillId="2" borderId="4" xfId="3" applyFont="1" applyBorder="1" applyAlignment="1">
      <alignment horizontal="center" vertical="center" wrapText="1"/>
    </xf>
    <xf numFmtId="0" fontId="9" fillId="0" borderId="4" xfId="0" applyFont="1" applyBorder="1"/>
    <xf numFmtId="9" fontId="10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/>
    <xf numFmtId="0" fontId="9" fillId="0" borderId="9" xfId="0" applyFont="1" applyBorder="1"/>
    <xf numFmtId="0" fontId="9" fillId="0" borderId="1" xfId="0" applyFont="1" applyBorder="1"/>
    <xf numFmtId="0" fontId="4" fillId="2" borderId="3" xfId="3" applyFont="1" applyBorder="1" applyAlignment="1">
      <alignment horizontal="center" vertical="center" wrapText="1"/>
    </xf>
    <xf numFmtId="0" fontId="7" fillId="2" borderId="0" xfId="7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3" xfId="8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4" fillId="2" borderId="3" xfId="9" applyNumberFormat="1" applyFont="1" applyBorder="1" applyAlignment="1">
      <alignment horizontal="center" vertical="center" wrapText="1"/>
    </xf>
    <xf numFmtId="0" fontId="4" fillId="2" borderId="0" xfId="1" applyAlignment="1">
      <alignment horizontal="center" vertical="center" wrapText="1"/>
    </xf>
    <xf numFmtId="0" fontId="4" fillId="2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4" fillId="2" borderId="1" xfId="21" applyNumberFormat="1" applyBorder="1" applyAlignment="1">
      <alignment horizontal="center" vertical="center" wrapText="1"/>
    </xf>
    <xf numFmtId="0" fontId="4" fillId="2" borderId="1" xfId="2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0" xfId="22" applyAlignment="1">
      <alignment horizontal="center" vertical="center" wrapText="1"/>
    </xf>
    <xf numFmtId="0" fontId="4" fillId="2" borderId="1" xfId="23" applyBorder="1" applyAlignment="1">
      <alignment horizontal="center" vertical="center" wrapText="1"/>
    </xf>
    <xf numFmtId="0" fontId="6" fillId="2" borderId="0" xfId="26" applyAlignment="1">
      <alignment horizontal="left" vertical="center" wrapText="1"/>
    </xf>
    <xf numFmtId="0" fontId="4" fillId="2" borderId="3" xfId="27" applyBorder="1" applyAlignment="1">
      <alignment horizontal="center" vertical="center" wrapText="1"/>
    </xf>
    <xf numFmtId="0" fontId="4" fillId="2" borderId="0" xfId="4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2" borderId="1" xfId="5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2" borderId="3" xfId="3" applyBorder="1" applyAlignment="1">
      <alignment horizontal="center" vertical="center" wrapText="1"/>
    </xf>
    <xf numFmtId="0" fontId="6" fillId="2" borderId="6" xfId="6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2" borderId="1" xfId="2" applyBorder="1" applyAlignment="1">
      <alignment horizontal="center" vertical="center" wrapText="1"/>
    </xf>
    <xf numFmtId="0" fontId="4" fillId="2" borderId="1" xfId="2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2" borderId="13" xfId="3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2" borderId="11" xfId="3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2" borderId="2" xfId="3" applyFont="1" applyBorder="1" applyAlignment="1">
      <alignment horizontal="center" vertical="center" wrapText="1"/>
    </xf>
    <xf numFmtId="0" fontId="4" fillId="2" borderId="5" xfId="3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2" borderId="3" xfId="1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4" fillId="2" borderId="3" xfId="12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4" fillId="2" borderId="3" xfId="10" applyFont="1" applyBorder="1" applyAlignment="1">
      <alignment horizontal="right" vertical="center" wrapText="1"/>
    </xf>
    <xf numFmtId="0" fontId="4" fillId="2" borderId="4" xfId="10" applyFont="1" applyBorder="1" applyAlignment="1">
      <alignment horizontal="right" vertical="center" wrapText="1"/>
    </xf>
    <xf numFmtId="9" fontId="10" fillId="0" borderId="3" xfId="28" applyFont="1" applyBorder="1" applyAlignment="1">
      <alignment horizontal="right" vertical="center" wrapText="1"/>
    </xf>
    <xf numFmtId="9" fontId="10" fillId="0" borderId="2" xfId="28" applyFont="1" applyBorder="1" applyAlignment="1">
      <alignment horizontal="right" vertical="center" wrapText="1"/>
    </xf>
    <xf numFmtId="9" fontId="10" fillId="0" borderId="5" xfId="28" applyFont="1" applyBorder="1" applyAlignment="1">
      <alignment horizontal="right" vertical="center" wrapText="1"/>
    </xf>
    <xf numFmtId="9" fontId="10" fillId="0" borderId="3" xfId="0" applyNumberFormat="1" applyFont="1" applyBorder="1" applyAlignment="1">
      <alignment horizontal="right" vertical="center" wrapText="1"/>
    </xf>
    <xf numFmtId="9" fontId="10" fillId="0" borderId="2" xfId="0" applyNumberFormat="1" applyFont="1" applyBorder="1" applyAlignment="1">
      <alignment horizontal="right" vertical="center" wrapText="1"/>
    </xf>
    <xf numFmtId="9" fontId="10" fillId="0" borderId="5" xfId="0" applyNumberFormat="1" applyFont="1" applyBorder="1" applyAlignment="1">
      <alignment horizontal="right" vertical="center" wrapText="1"/>
    </xf>
    <xf numFmtId="0" fontId="4" fillId="2" borderId="0" xfId="25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4" fillId="2" borderId="9" xfId="19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4" fillId="2" borderId="9" xfId="2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4" fillId="2" borderId="1" xfId="18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2" borderId="1" xfId="18" applyBorder="1" applyAlignment="1">
      <alignment horizontal="left" vertical="center" wrapText="1"/>
    </xf>
    <xf numFmtId="0" fontId="5" fillId="2" borderId="0" xfId="17" applyAlignment="1">
      <alignment horizontal="left" vertical="center" wrapText="1"/>
    </xf>
    <xf numFmtId="0" fontId="4" fillId="2" borderId="1" xfId="18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2" fontId="9" fillId="0" borderId="3" xfId="0" applyNumberFormat="1" applyFont="1" applyBorder="1" applyAlignment="1">
      <alignment wrapText="1"/>
    </xf>
    <xf numFmtId="0" fontId="9" fillId="0" borderId="5" xfId="0" applyFont="1" applyBorder="1" applyAlignment="1">
      <alignment wrapText="1"/>
    </xf>
    <xf numFmtId="2" fontId="9" fillId="0" borderId="9" xfId="0" applyNumberFormat="1" applyFont="1" applyBorder="1" applyAlignment="1">
      <alignment vertical="center" wrapText="1"/>
    </xf>
    <xf numFmtId="2" fontId="4" fillId="2" borderId="3" xfId="20" applyNumberFormat="1" applyFont="1" applyBorder="1" applyAlignment="1">
      <alignment vertical="center" wrapText="1"/>
    </xf>
    <xf numFmtId="0" fontId="4" fillId="2" borderId="2" xfId="20" applyFont="1" applyBorder="1" applyAlignment="1">
      <alignment vertical="center" wrapText="1"/>
    </xf>
    <xf numFmtId="0" fontId="4" fillId="2" borderId="5" xfId="20" applyFont="1" applyBorder="1" applyAlignment="1">
      <alignment vertical="center" wrapText="1"/>
    </xf>
    <xf numFmtId="0" fontId="4" fillId="2" borderId="4" xfId="19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2" fontId="4" fillId="2" borderId="4" xfId="20" applyNumberFormat="1" applyFont="1" applyBorder="1" applyAlignment="1">
      <alignment horizontal="right" vertical="center" wrapText="1"/>
    </xf>
    <xf numFmtId="2" fontId="4" fillId="2" borderId="4" xfId="20" applyNumberFormat="1" applyFont="1" applyBorder="1" applyAlignment="1">
      <alignment horizontal="center" vertical="center" wrapText="1"/>
    </xf>
    <xf numFmtId="0" fontId="4" fillId="2" borderId="4" xfId="2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4" fillId="2" borderId="0" xfId="18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4" fillId="2" borderId="2" xfId="11" applyFont="1" applyBorder="1" applyAlignment="1">
      <alignment horizontal="left" vertical="center" wrapText="1"/>
    </xf>
    <xf numFmtId="0" fontId="4" fillId="2" borderId="5" xfId="11" applyFont="1" applyBorder="1" applyAlignment="1">
      <alignment horizontal="left" vertical="center" wrapText="1"/>
    </xf>
    <xf numFmtId="0" fontId="10" fillId="0" borderId="3" xfId="0" applyFont="1" applyBorder="1" applyAlignment="1">
      <alignment horizontal="right" vertical="center" wrapText="1"/>
    </xf>
    <xf numFmtId="0" fontId="4" fillId="2" borderId="3" xfId="11" applyFont="1" applyBorder="1" applyAlignment="1">
      <alignment horizontal="right" vertical="center" wrapText="1"/>
    </xf>
    <xf numFmtId="0" fontId="4" fillId="2" borderId="2" xfId="11" applyFont="1" applyBorder="1" applyAlignment="1">
      <alignment horizontal="right" vertical="center" wrapText="1"/>
    </xf>
    <xf numFmtId="0" fontId="4" fillId="2" borderId="5" xfId="11" applyFont="1" applyBorder="1" applyAlignment="1">
      <alignment horizontal="right" vertical="center" wrapText="1"/>
    </xf>
    <xf numFmtId="2" fontId="4" fillId="2" borderId="3" xfId="10" applyNumberFormat="1" applyFont="1" applyBorder="1" applyAlignment="1">
      <alignment horizontal="right" vertical="center" wrapText="1"/>
    </xf>
    <xf numFmtId="2" fontId="4" fillId="2" borderId="2" xfId="10" applyNumberFormat="1" applyFont="1" applyBorder="1" applyAlignment="1">
      <alignment horizontal="right" vertical="center" wrapText="1"/>
    </xf>
    <xf numFmtId="2" fontId="4" fillId="2" borderId="5" xfId="10" applyNumberFormat="1" applyFont="1" applyBorder="1" applyAlignment="1">
      <alignment horizontal="right" vertical="center" wrapText="1"/>
    </xf>
    <xf numFmtId="0" fontId="4" fillId="2" borderId="3" xfId="11" applyFont="1" applyBorder="1" applyAlignment="1">
      <alignment vertical="center" wrapText="1"/>
    </xf>
    <xf numFmtId="0" fontId="4" fillId="2" borderId="2" xfId="10" applyFont="1" applyBorder="1" applyAlignment="1">
      <alignment horizontal="right" vertical="center" wrapText="1"/>
    </xf>
    <xf numFmtId="0" fontId="4" fillId="2" borderId="5" xfId="10" applyFont="1" applyBorder="1" applyAlignment="1">
      <alignment horizontal="right" vertical="center" wrapText="1"/>
    </xf>
    <xf numFmtId="49" fontId="4" fillId="2" borderId="5" xfId="12" applyNumberFormat="1" applyFont="1" applyBorder="1" applyAlignment="1">
      <alignment horizontal="center" vertical="center" wrapText="1"/>
    </xf>
    <xf numFmtId="0" fontId="5" fillId="2" borderId="11" xfId="8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4" fontId="4" fillId="2" borderId="2" xfId="9" applyNumberFormat="1" applyFont="1" applyBorder="1" applyAlignment="1">
      <alignment horizontal="center" vertical="center" wrapText="1"/>
    </xf>
    <xf numFmtId="14" fontId="4" fillId="2" borderId="5" xfId="9" applyNumberFormat="1" applyFont="1" applyBorder="1" applyAlignment="1">
      <alignment horizontal="center" vertical="center" wrapText="1"/>
    </xf>
    <xf numFmtId="0" fontId="4" fillId="2" borderId="0" xfId="4" applyAlignment="1">
      <alignment horizontal="center" vertical="center" wrapText="1"/>
    </xf>
    <xf numFmtId="0" fontId="4" fillId="2" borderId="7" xfId="4" applyBorder="1" applyAlignment="1">
      <alignment horizontal="center" vertical="center" wrapText="1"/>
    </xf>
    <xf numFmtId="0" fontId="4" fillId="2" borderId="0" xfId="4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1" xfId="0" applyBorder="1"/>
    <xf numFmtId="2" fontId="0" fillId="0" borderId="6" xfId="0" applyNumberFormat="1" applyBorder="1" applyAlignment="1">
      <alignment horizontal="center" wrapText="1"/>
    </xf>
    <xf numFmtId="2" fontId="4" fillId="2" borderId="9" xfId="19" applyNumberFormat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9" fillId="0" borderId="10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vertical="center" wrapText="1"/>
    </xf>
    <xf numFmtId="2" fontId="10" fillId="0" borderId="5" xfId="0" applyNumberFormat="1" applyFont="1" applyBorder="1" applyAlignment="1">
      <alignment vertical="center" wrapText="1"/>
    </xf>
    <xf numFmtId="9" fontId="4" fillId="2" borderId="4" xfId="10" applyNumberFormat="1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2" fontId="10" fillId="0" borderId="4" xfId="0" applyNumberFormat="1" applyFont="1" applyBorder="1" applyAlignment="1">
      <alignment vertical="center" wrapText="1"/>
    </xf>
    <xf numFmtId="9" fontId="10" fillId="0" borderId="3" xfId="0" applyNumberFormat="1" applyFont="1" applyBorder="1" applyAlignment="1">
      <alignment vertical="center" wrapText="1"/>
    </xf>
    <xf numFmtId="9" fontId="10" fillId="0" borderId="2" xfId="0" applyNumberFormat="1" applyFont="1" applyBorder="1" applyAlignment="1">
      <alignment vertical="center" wrapText="1"/>
    </xf>
    <xf numFmtId="9" fontId="10" fillId="0" borderId="5" xfId="0" applyNumberFormat="1" applyFont="1" applyBorder="1" applyAlignment="1">
      <alignment vertical="center" wrapText="1"/>
    </xf>
    <xf numFmtId="2" fontId="4" fillId="2" borderId="4" xfId="10" applyNumberFormat="1" applyFont="1" applyBorder="1" applyAlignment="1">
      <alignment vertical="center" wrapText="1"/>
    </xf>
    <xf numFmtId="0" fontId="4" fillId="2" borderId="3" xfId="1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9" fontId="4" fillId="2" borderId="3" xfId="1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vertical="center" wrapText="1"/>
    </xf>
    <xf numFmtId="2" fontId="4" fillId="2" borderId="4" xfId="11" applyNumberFormat="1" applyFont="1" applyBorder="1" applyAlignment="1">
      <alignment vertical="center" wrapText="1"/>
    </xf>
    <xf numFmtId="0" fontId="9" fillId="0" borderId="4" xfId="0" applyFont="1" applyBorder="1" applyAlignment="1"/>
    <xf numFmtId="2" fontId="4" fillId="3" borderId="4" xfId="11" applyNumberFormat="1" applyFont="1" applyFill="1" applyBorder="1" applyAlignment="1">
      <alignment vertical="center" wrapText="1"/>
    </xf>
    <xf numFmtId="0" fontId="9" fillId="3" borderId="4" xfId="0" applyFont="1" applyFill="1" applyBorder="1" applyAlignment="1"/>
    <xf numFmtId="2" fontId="10" fillId="3" borderId="4" xfId="0" applyNumberFormat="1" applyFont="1" applyFill="1" applyBorder="1" applyAlignment="1">
      <alignment vertical="center" wrapText="1"/>
    </xf>
    <xf numFmtId="9" fontId="10" fillId="3" borderId="4" xfId="0" applyNumberFormat="1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4" fillId="3" borderId="4" xfId="10" applyFont="1" applyFill="1" applyBorder="1" applyAlignment="1">
      <alignment vertical="center" wrapText="1"/>
    </xf>
    <xf numFmtId="2" fontId="10" fillId="3" borderId="3" xfId="0" applyNumberFormat="1" applyFont="1" applyFill="1" applyBorder="1" applyAlignment="1">
      <alignment vertical="center" wrapText="1"/>
    </xf>
    <xf numFmtId="2" fontId="10" fillId="3" borderId="2" xfId="0" applyNumberFormat="1" applyFont="1" applyFill="1" applyBorder="1" applyAlignment="1">
      <alignment vertical="center" wrapText="1"/>
    </xf>
    <xf numFmtId="2" fontId="10" fillId="3" borderId="5" xfId="0" applyNumberFormat="1" applyFont="1" applyFill="1" applyBorder="1" applyAlignment="1">
      <alignment vertical="center" wrapText="1"/>
    </xf>
    <xf numFmtId="9" fontId="10" fillId="0" borderId="4" xfId="0" applyNumberFormat="1" applyFont="1" applyBorder="1" applyAlignment="1">
      <alignment vertical="center" wrapText="1"/>
    </xf>
    <xf numFmtId="9" fontId="4" fillId="3" borderId="4" xfId="10" applyNumberFormat="1" applyFont="1" applyFill="1" applyBorder="1" applyAlignment="1">
      <alignment vertical="center" wrapText="1"/>
    </xf>
    <xf numFmtId="9" fontId="4" fillId="3" borderId="3" xfId="10" applyNumberFormat="1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4" fillId="2" borderId="9" xfId="3" applyFont="1" applyBorder="1" applyAlignment="1">
      <alignment horizontal="center" vertical="center" wrapText="1"/>
    </xf>
    <xf numFmtId="0" fontId="4" fillId="2" borderId="1" xfId="3" applyFont="1" applyBorder="1" applyAlignment="1">
      <alignment horizontal="center" vertical="center" wrapText="1"/>
    </xf>
    <xf numFmtId="0" fontId="4" fillId="2" borderId="10" xfId="3" applyFont="1" applyBorder="1" applyAlignment="1">
      <alignment horizontal="center" vertical="center" wrapText="1"/>
    </xf>
    <xf numFmtId="0" fontId="4" fillId="2" borderId="8" xfId="3" applyFont="1" applyBorder="1" applyAlignment="1">
      <alignment horizontal="center" vertical="center" wrapText="1"/>
    </xf>
    <xf numFmtId="2" fontId="4" fillId="2" borderId="1" xfId="2" applyNumberFormat="1" applyBorder="1" applyAlignment="1">
      <alignment horizontal="left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2" fontId="4" fillId="2" borderId="3" xfId="10" applyNumberFormat="1" applyFont="1" applyBorder="1" applyAlignment="1">
      <alignment vertical="center" wrapText="1"/>
    </xf>
    <xf numFmtId="2" fontId="4" fillId="2" borderId="2" xfId="10" applyNumberFormat="1" applyFont="1" applyBorder="1" applyAlignment="1">
      <alignment vertical="center" wrapText="1"/>
    </xf>
    <xf numFmtId="2" fontId="4" fillId="2" borderId="5" xfId="10" applyNumberFormat="1" applyFont="1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4" fillId="2" borderId="0" xfId="18" applyBorder="1" applyAlignment="1">
      <alignment horizontal="center" wrapText="1"/>
    </xf>
    <xf numFmtId="0" fontId="12" fillId="2" borderId="4" xfId="11" applyFont="1" applyBorder="1" applyAlignment="1">
      <alignment horizontal="right" vertical="center" wrapText="1"/>
    </xf>
    <xf numFmtId="0" fontId="12" fillId="2" borderId="0" xfId="25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2" fillId="2" borderId="4" xfId="19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2" fontId="12" fillId="2" borderId="4" xfId="20" applyNumberFormat="1" applyFont="1" applyBorder="1" applyAlignment="1">
      <alignment vertical="center" wrapText="1"/>
    </xf>
    <xf numFmtId="2" fontId="13" fillId="0" borderId="4" xfId="0" applyNumberFormat="1" applyFont="1" applyBorder="1" applyAlignment="1">
      <alignment vertical="center" wrapText="1"/>
    </xf>
    <xf numFmtId="2" fontId="13" fillId="0" borderId="3" xfId="0" applyNumberFormat="1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2" fontId="11" fillId="0" borderId="2" xfId="0" applyNumberFormat="1" applyFont="1" applyBorder="1" applyAlignment="1">
      <alignment vertical="center" wrapText="1"/>
    </xf>
    <xf numFmtId="2" fontId="11" fillId="0" borderId="5" xfId="0" applyNumberFormat="1" applyFont="1" applyBorder="1" applyAlignment="1">
      <alignment vertical="center" wrapText="1"/>
    </xf>
    <xf numFmtId="2" fontId="11" fillId="3" borderId="3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12" fillId="2" borderId="3" xfId="11" applyFont="1" applyBorder="1" applyAlignment="1">
      <alignment horizontal="center" vertical="center" wrapText="1"/>
    </xf>
    <xf numFmtId="0" fontId="12" fillId="2" borderId="2" xfId="11" applyFont="1" applyBorder="1" applyAlignment="1">
      <alignment horizontal="center" vertical="center" wrapText="1"/>
    </xf>
    <xf numFmtId="0" fontId="12" fillId="2" borderId="5" xfId="11" applyFont="1" applyBorder="1" applyAlignment="1">
      <alignment horizontal="center" vertical="center" wrapText="1"/>
    </xf>
    <xf numFmtId="49" fontId="12" fillId="2" borderId="3" xfId="12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2" fillId="2" borderId="3" xfId="11" applyFont="1" applyBorder="1" applyAlignment="1">
      <alignment horizontal="left" vertical="center" wrapText="1"/>
    </xf>
    <xf numFmtId="0" fontId="12" fillId="2" borderId="2" xfId="11" applyFont="1" applyBorder="1" applyAlignment="1">
      <alignment horizontal="left" vertical="center" wrapText="1"/>
    </xf>
    <xf numFmtId="0" fontId="12" fillId="2" borderId="5" xfId="11" applyFont="1" applyBorder="1" applyAlignment="1">
      <alignment horizontal="left" vertical="center" wrapText="1"/>
    </xf>
    <xf numFmtId="0" fontId="12" fillId="2" borderId="3" xfId="1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2" fontId="12" fillId="2" borderId="3" xfId="1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29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20" xfId="14"/>
    <cellStyle name="S21" xfId="15"/>
    <cellStyle name="S22" xfId="16"/>
    <cellStyle name="S23" xfId="17"/>
    <cellStyle name="S24" xfId="18"/>
    <cellStyle name="S25" xfId="19"/>
    <cellStyle name="S26" xfId="20"/>
    <cellStyle name="S3" xfId="21"/>
    <cellStyle name="S4" xfId="22"/>
    <cellStyle name="S5" xfId="23"/>
    <cellStyle name="S6" xfId="24"/>
    <cellStyle name="S7" xfId="25"/>
    <cellStyle name="S8" xfId="26"/>
    <cellStyle name="S9" xfId="27"/>
    <cellStyle name="Обычный" xfId="0" builtinId="0"/>
    <cellStyle name="Процентный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30"/>
  <sheetViews>
    <sheetView view="pageBreakPreview" topLeftCell="A7" zoomScaleNormal="100" zoomScaleSheetLayoutView="100" workbookViewId="0">
      <selection activeCell="A10" sqref="A10:CP26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5.42578125" style="1" customWidth="1"/>
    <col min="4" max="4" width="2" style="1" customWidth="1"/>
    <col min="5" max="5" width="3.85546875" style="1" customWidth="1"/>
    <col min="6" max="6" width="1.42578125" style="1" customWidth="1"/>
    <col min="7" max="7" width="2.7109375" style="1" customWidth="1"/>
    <col min="8" max="8" width="2" style="1" customWidth="1"/>
    <col min="9" max="9" width="3.5703125" style="1" customWidth="1"/>
    <col min="10" max="10" width="1.42578125" style="1" customWidth="1"/>
    <col min="11" max="11" width="0.7109375" style="1" customWidth="1"/>
    <col min="12" max="12" width="1.5703125" style="1" customWidth="1"/>
    <col min="13" max="13" width="4.85546875" style="1" customWidth="1"/>
    <col min="14" max="14" width="3.28515625" style="1" customWidth="1"/>
    <col min="15" max="15" width="1.5703125" style="1" customWidth="1"/>
    <col min="16" max="16" width="3.42578125" style="1" customWidth="1"/>
    <col min="17" max="17" width="0.7109375" style="1" customWidth="1"/>
    <col min="18" max="18" width="0.28515625" style="1" customWidth="1"/>
    <col min="19" max="19" width="3.42578125" style="1" hidden="1" customWidth="1"/>
    <col min="20" max="20" width="0.42578125" style="1" customWidth="1"/>
    <col min="21" max="21" width="3.28515625" style="1" customWidth="1"/>
    <col min="22" max="22" width="2.85546875" style="1" customWidth="1"/>
    <col min="23" max="23" width="1.42578125" style="1" customWidth="1"/>
    <col min="24" max="24" width="2" style="1" customWidth="1"/>
    <col min="25" max="25" width="0.85546875" style="1" customWidth="1"/>
    <col min="26" max="26" width="1.42578125" style="1" customWidth="1"/>
    <col min="27" max="27" width="1" style="1" customWidth="1"/>
    <col min="28" max="28" width="0.85546875" style="1" customWidth="1"/>
    <col min="29" max="29" width="5.85546875" style="1" customWidth="1"/>
    <col min="30" max="30" width="4.28515625" style="1" customWidth="1"/>
    <col min="31" max="31" width="0.85546875" style="1" customWidth="1"/>
    <col min="32" max="35" width="1" style="1" customWidth="1"/>
    <col min="36" max="36" width="4.5703125" style="1" customWidth="1"/>
    <col min="37" max="41" width="1" style="1" customWidth="1"/>
    <col min="42" max="42" width="1.42578125" style="1" customWidth="1"/>
    <col min="43" max="43" width="2.42578125" style="1" customWidth="1"/>
    <col min="44" max="44" width="3.28515625" style="1" customWidth="1"/>
    <col min="45" max="45" width="2" style="1" hidden="1" customWidth="1"/>
    <col min="46" max="46" width="2.28515625" style="1" hidden="1" customWidth="1"/>
    <col min="47" max="48" width="2.28515625" style="1" customWidth="1"/>
    <col min="49" max="49" width="0.140625" style="1" customWidth="1"/>
    <col min="50" max="50" width="2.28515625" style="1" hidden="1" customWidth="1"/>
    <col min="51" max="52" width="2.28515625" style="1" customWidth="1"/>
    <col min="53" max="53" width="1.7109375" style="1" customWidth="1"/>
    <col min="54" max="54" width="2.28515625" style="1" hidden="1" customWidth="1"/>
    <col min="55" max="56" width="2.42578125" style="1" customWidth="1"/>
    <col min="57" max="57" width="2.7109375" style="1" customWidth="1"/>
    <col min="58" max="58" width="2.42578125" style="1" hidden="1" customWidth="1"/>
    <col min="59" max="59" width="0.28515625" style="1" hidden="1" customWidth="1"/>
    <col min="60" max="68" width="2.42578125" style="1" hidden="1" customWidth="1"/>
    <col min="69" max="70" width="2.42578125" style="1" customWidth="1"/>
    <col min="71" max="71" width="3.42578125" style="1" customWidth="1"/>
    <col min="72" max="72" width="1.28515625" style="1" hidden="1" customWidth="1"/>
    <col min="73" max="73" width="0.7109375" style="1" hidden="1" customWidth="1"/>
    <col min="74" max="74" width="1.140625" style="1" hidden="1" customWidth="1"/>
    <col min="75" max="81" width="2.42578125" style="1" hidden="1" customWidth="1"/>
    <col min="82" max="82" width="0.28515625" style="1" hidden="1" customWidth="1"/>
    <col min="83" max="83" width="3.85546875" style="1" customWidth="1"/>
    <col min="84" max="84" width="5.28515625" style="1" customWidth="1"/>
    <col min="85" max="85" width="1.85546875" style="1" hidden="1" customWidth="1"/>
    <col min="86" max="86" width="0.5703125" style="1" hidden="1" customWidth="1"/>
    <col min="87" max="87" width="0.140625" style="1" hidden="1" customWidth="1"/>
    <col min="88" max="88" width="0.42578125" style="1" hidden="1" customWidth="1"/>
    <col min="89" max="89" width="3" style="1" hidden="1" customWidth="1"/>
    <col min="90" max="90" width="2.140625" style="1" hidden="1" customWidth="1"/>
    <col min="91" max="92" width="3.28515625" style="1" hidden="1" customWidth="1"/>
    <col min="93" max="93" width="5" style="1" hidden="1" customWidth="1"/>
    <col min="94" max="94" width="0.28515625" style="1" hidden="1" customWidth="1"/>
    <col min="95" max="16384" width="9.140625" style="1"/>
  </cols>
  <sheetData>
    <row r="1" spans="1:94" ht="34.5" customHeight="1" x14ac:dyDescent="0.25"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</row>
    <row r="2" spans="1:94" ht="15.2" customHeight="1" x14ac:dyDescent="0.25">
      <c r="CL2" s="138" t="s">
        <v>0</v>
      </c>
      <c r="CM2" s="126"/>
      <c r="CN2" s="126"/>
      <c r="CO2" s="126"/>
      <c r="CP2" s="127"/>
    </row>
    <row r="3" spans="1:94" ht="15.2" customHeight="1" x14ac:dyDescent="0.25">
      <c r="CE3" s="139" t="s">
        <v>1</v>
      </c>
      <c r="CF3" s="140"/>
      <c r="CG3" s="140"/>
      <c r="CH3" s="140"/>
      <c r="CI3" s="140"/>
      <c r="CJ3" s="140"/>
      <c r="CK3" s="140"/>
      <c r="CL3" s="138" t="s">
        <v>2</v>
      </c>
      <c r="CM3" s="126"/>
      <c r="CN3" s="126"/>
      <c r="CO3" s="126"/>
      <c r="CP3" s="127"/>
    </row>
    <row r="4" spans="1:94" ht="15.2" customHeight="1" x14ac:dyDescent="0.25">
      <c r="A4" s="141" t="s">
        <v>57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/>
      <c r="CC4" s="142"/>
      <c r="CD4" s="142"/>
      <c r="CE4" s="142"/>
      <c r="CF4" s="139" t="s">
        <v>3</v>
      </c>
      <c r="CG4" s="140"/>
      <c r="CH4" s="140"/>
      <c r="CI4" s="140"/>
      <c r="CJ4" s="140"/>
      <c r="CK4" s="140"/>
      <c r="CL4" s="143"/>
      <c r="CM4" s="126"/>
      <c r="CN4" s="126"/>
      <c r="CO4" s="126"/>
      <c r="CP4" s="127"/>
    </row>
    <row r="5" spans="1:94" ht="9.1999999999999993" customHeight="1" x14ac:dyDescent="0.25">
      <c r="A5" s="144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</row>
    <row r="6" spans="1:94" ht="25.15" customHeight="1" x14ac:dyDescent="0.25"/>
    <row r="7" spans="1:94" ht="15.2" customHeight="1" x14ac:dyDescent="0.25">
      <c r="J7" s="125" t="s">
        <v>5</v>
      </c>
      <c r="K7" s="126"/>
      <c r="L7" s="126"/>
      <c r="M7" s="126"/>
      <c r="N7" s="126"/>
      <c r="O7" s="126"/>
      <c r="P7" s="126"/>
      <c r="Q7" s="127"/>
      <c r="R7" s="125" t="s">
        <v>6</v>
      </c>
      <c r="S7" s="126"/>
      <c r="T7" s="126"/>
      <c r="U7" s="126"/>
      <c r="V7" s="126"/>
      <c r="W7" s="126"/>
      <c r="X7" s="126"/>
      <c r="Y7" s="127"/>
    </row>
    <row r="8" spans="1:94" ht="15.2" customHeight="1" x14ac:dyDescent="0.25">
      <c r="A8" s="123" t="s">
        <v>7</v>
      </c>
      <c r="B8" s="124"/>
      <c r="C8" s="124"/>
      <c r="D8" s="124"/>
      <c r="E8" s="124"/>
      <c r="F8" s="124"/>
      <c r="G8" s="124"/>
      <c r="H8" s="124"/>
      <c r="I8" s="124"/>
      <c r="J8" s="125"/>
      <c r="K8" s="126"/>
      <c r="L8" s="126"/>
      <c r="M8" s="126"/>
      <c r="N8" s="126"/>
      <c r="O8" s="126"/>
      <c r="P8" s="126"/>
      <c r="Q8" s="127"/>
      <c r="R8" s="128">
        <v>42159</v>
      </c>
      <c r="S8" s="116"/>
      <c r="T8" s="116"/>
      <c r="U8" s="116"/>
      <c r="V8" s="116"/>
      <c r="W8" s="116"/>
      <c r="X8" s="116"/>
      <c r="Y8" s="117"/>
      <c r="AA8" s="129" t="s">
        <v>8</v>
      </c>
      <c r="AB8" s="129"/>
      <c r="AC8" s="129"/>
      <c r="AD8" s="129"/>
      <c r="AE8" s="129"/>
      <c r="AF8" s="129"/>
      <c r="AG8" s="129"/>
      <c r="AH8" s="129"/>
      <c r="AI8" s="129"/>
    </row>
    <row r="9" spans="1:94" ht="3.95" customHeight="1" x14ac:dyDescent="0.25"/>
    <row r="10" spans="1:94" ht="15.2" customHeight="1" x14ac:dyDescent="0.25">
      <c r="AA10" s="130" t="s">
        <v>65</v>
      </c>
      <c r="AB10" s="130"/>
      <c r="AC10" s="130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3" t="s">
        <v>9</v>
      </c>
      <c r="AT10" s="132" t="s">
        <v>66</v>
      </c>
      <c r="AU10" s="133"/>
      <c r="AV10" s="133"/>
      <c r="AW10" s="133"/>
      <c r="AX10" s="133"/>
      <c r="AY10" s="133"/>
      <c r="AZ10" s="133"/>
      <c r="BA10" s="133"/>
      <c r="BB10" s="133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5" t="s">
        <v>10</v>
      </c>
      <c r="CJ10" s="124"/>
      <c r="CK10" s="136"/>
      <c r="CL10" s="134"/>
      <c r="CM10" s="6" t="s">
        <v>11</v>
      </c>
      <c r="CN10" s="4" t="s">
        <v>12</v>
      </c>
      <c r="CO10" s="7"/>
    </row>
    <row r="11" spans="1:94" ht="3.75" customHeight="1" x14ac:dyDescent="0.25"/>
    <row r="12" spans="1:94" ht="15.2" customHeight="1" x14ac:dyDescent="0.25">
      <c r="B12" s="8" t="s">
        <v>13</v>
      </c>
      <c r="C12" s="146"/>
      <c r="D12" s="134"/>
      <c r="E12" s="134"/>
      <c r="F12" s="134"/>
      <c r="G12" s="9" t="s">
        <v>14</v>
      </c>
      <c r="H12" s="3" t="s">
        <v>9</v>
      </c>
      <c r="I12" s="133">
        <v>4</v>
      </c>
      <c r="J12" s="134"/>
      <c r="K12" s="135" t="s">
        <v>9</v>
      </c>
      <c r="L12" s="124"/>
      <c r="M12" s="133" t="s">
        <v>47</v>
      </c>
      <c r="N12" s="134"/>
      <c r="O12" s="134"/>
      <c r="P12" s="134"/>
      <c r="Q12" s="135" t="s">
        <v>48</v>
      </c>
      <c r="R12" s="135"/>
      <c r="S12" s="135"/>
      <c r="T12" s="135"/>
      <c r="U12" s="135"/>
      <c r="AA12" s="130" t="s">
        <v>15</v>
      </c>
      <c r="AB12" s="130"/>
      <c r="AC12" s="130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47">
        <v>4.25</v>
      </c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30" t="s">
        <v>16</v>
      </c>
      <c r="CH12" s="131"/>
      <c r="CI12" s="131"/>
    </row>
    <row r="13" spans="1:94" ht="15.2" customHeight="1" x14ac:dyDescent="0.25"/>
    <row r="14" spans="1:94" ht="14.45" customHeight="1" x14ac:dyDescent="0.25">
      <c r="A14" s="122" t="s">
        <v>17</v>
      </c>
      <c r="B14" s="116"/>
      <c r="C14" s="116"/>
      <c r="D14" s="116"/>
      <c r="E14" s="116"/>
      <c r="F14" s="149" t="s">
        <v>18</v>
      </c>
      <c r="G14" s="150"/>
      <c r="H14" s="150"/>
      <c r="I14" s="150"/>
      <c r="J14" s="150"/>
      <c r="K14" s="150"/>
      <c r="L14" s="150"/>
      <c r="M14" s="150"/>
      <c r="N14" s="150"/>
      <c r="O14" s="151"/>
      <c r="P14" s="155" t="s">
        <v>45</v>
      </c>
      <c r="Q14" s="150"/>
      <c r="R14" s="150"/>
      <c r="S14" s="151"/>
      <c r="T14" s="155" t="s">
        <v>19</v>
      </c>
      <c r="U14" s="150"/>
      <c r="V14" s="150"/>
      <c r="W14" s="151"/>
      <c r="X14" s="122" t="s">
        <v>20</v>
      </c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60"/>
      <c r="AV14" s="113"/>
      <c r="AW14" s="113"/>
      <c r="AX14" s="113"/>
      <c r="AY14" s="113"/>
      <c r="AZ14" s="113"/>
      <c r="BA14" s="113"/>
      <c r="BB14" s="113"/>
      <c r="BC14" s="118" t="s">
        <v>39</v>
      </c>
      <c r="BD14" s="119"/>
      <c r="BE14" s="119"/>
      <c r="BF14" s="119"/>
      <c r="BG14" s="119"/>
      <c r="BH14" s="20"/>
      <c r="BI14" s="20"/>
      <c r="BJ14" s="20"/>
      <c r="BK14" s="20"/>
      <c r="BL14" s="20"/>
      <c r="BM14" s="20"/>
      <c r="BN14" s="20"/>
      <c r="BO14" s="20"/>
      <c r="BP14" s="20"/>
      <c r="BQ14" s="118" t="s">
        <v>40</v>
      </c>
      <c r="BR14" s="150"/>
      <c r="BS14" s="151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112" t="s">
        <v>21</v>
      </c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</row>
    <row r="15" spans="1:94" ht="74.25" customHeight="1" x14ac:dyDescent="0.25">
      <c r="A15" s="122" t="s">
        <v>22</v>
      </c>
      <c r="B15" s="116"/>
      <c r="C15" s="117"/>
      <c r="D15" s="122" t="s">
        <v>23</v>
      </c>
      <c r="E15" s="157"/>
      <c r="F15" s="152"/>
      <c r="G15" s="153"/>
      <c r="H15" s="153"/>
      <c r="I15" s="153"/>
      <c r="J15" s="153"/>
      <c r="K15" s="153"/>
      <c r="L15" s="153"/>
      <c r="M15" s="153"/>
      <c r="N15" s="153"/>
      <c r="O15" s="154"/>
      <c r="P15" s="156"/>
      <c r="Q15" s="153"/>
      <c r="R15" s="153"/>
      <c r="S15" s="154"/>
      <c r="T15" s="156"/>
      <c r="U15" s="153"/>
      <c r="V15" s="153"/>
      <c r="W15" s="154"/>
      <c r="X15" s="122" t="s">
        <v>37</v>
      </c>
      <c r="Y15" s="158"/>
      <c r="Z15" s="158"/>
      <c r="AA15" s="158"/>
      <c r="AB15" s="158"/>
      <c r="AC15" s="159"/>
      <c r="AD15" s="122" t="s">
        <v>38</v>
      </c>
      <c r="AE15" s="158"/>
      <c r="AF15" s="158"/>
      <c r="AG15" s="158"/>
      <c r="AH15" s="158"/>
      <c r="AI15" s="158"/>
      <c r="AJ15" s="159"/>
      <c r="AK15" s="112" t="s">
        <v>52</v>
      </c>
      <c r="AL15" s="112"/>
      <c r="AM15" s="112"/>
      <c r="AN15" s="112"/>
      <c r="AO15" s="112"/>
      <c r="AP15" s="112"/>
      <c r="AQ15" s="112"/>
      <c r="AR15" s="112"/>
      <c r="AS15" s="112"/>
      <c r="AT15" s="122"/>
      <c r="AU15" s="112" t="s">
        <v>53</v>
      </c>
      <c r="AV15" s="113"/>
      <c r="AW15" s="113"/>
      <c r="AX15" s="113"/>
      <c r="AY15" s="113"/>
      <c r="AZ15" s="113"/>
      <c r="BA15" s="113"/>
      <c r="BB15" s="113"/>
      <c r="BC15" s="120"/>
      <c r="BD15" s="121"/>
      <c r="BE15" s="121"/>
      <c r="BF15" s="121"/>
      <c r="BG15" s="121"/>
      <c r="BH15" s="21"/>
      <c r="BI15" s="21"/>
      <c r="BJ15" s="21"/>
      <c r="BK15" s="21"/>
      <c r="BL15" s="21"/>
      <c r="BM15" s="21"/>
      <c r="BN15" s="21"/>
      <c r="BO15" s="21"/>
      <c r="BP15" s="21"/>
      <c r="BQ15" s="156"/>
      <c r="BR15" s="153"/>
      <c r="BS15" s="154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</row>
    <row r="16" spans="1:94" ht="14.45" customHeight="1" x14ac:dyDescent="0.25">
      <c r="A16" s="122" t="s">
        <v>24</v>
      </c>
      <c r="B16" s="116"/>
      <c r="C16" s="117"/>
      <c r="D16" s="122" t="s">
        <v>25</v>
      </c>
      <c r="E16" s="117"/>
      <c r="F16" s="122" t="s">
        <v>26</v>
      </c>
      <c r="G16" s="116"/>
      <c r="H16" s="116"/>
      <c r="I16" s="116"/>
      <c r="J16" s="116"/>
      <c r="K16" s="116"/>
      <c r="L16" s="116"/>
      <c r="M16" s="116"/>
      <c r="N16" s="116"/>
      <c r="O16" s="117"/>
      <c r="P16" s="122" t="s">
        <v>27</v>
      </c>
      <c r="Q16" s="116"/>
      <c r="R16" s="116"/>
      <c r="S16" s="117"/>
      <c r="T16" s="122" t="s">
        <v>28</v>
      </c>
      <c r="U16" s="116"/>
      <c r="V16" s="116"/>
      <c r="W16" s="117"/>
      <c r="X16" s="122" t="s">
        <v>29</v>
      </c>
      <c r="Y16" s="116"/>
      <c r="Z16" s="116"/>
      <c r="AA16" s="117"/>
      <c r="AB16" s="115">
        <v>7</v>
      </c>
      <c r="AC16" s="117"/>
      <c r="AD16" s="122">
        <v>8</v>
      </c>
      <c r="AE16" s="117"/>
      <c r="AF16" s="115">
        <v>9</v>
      </c>
      <c r="AG16" s="116"/>
      <c r="AH16" s="116"/>
      <c r="AI16" s="116"/>
      <c r="AJ16" s="117"/>
      <c r="AK16" s="115">
        <v>10</v>
      </c>
      <c r="AL16" s="116"/>
      <c r="AM16" s="116"/>
      <c r="AN16" s="116"/>
      <c r="AO16" s="117"/>
      <c r="AP16" s="112">
        <v>11</v>
      </c>
      <c r="AQ16" s="160"/>
      <c r="AR16" s="160"/>
      <c r="AS16" s="160"/>
      <c r="AT16" s="160"/>
      <c r="AU16" s="115">
        <v>12</v>
      </c>
      <c r="AV16" s="116"/>
      <c r="AW16" s="116"/>
      <c r="AX16" s="117"/>
      <c r="AY16" s="115">
        <v>13</v>
      </c>
      <c r="AZ16" s="116"/>
      <c r="BA16" s="116"/>
      <c r="BB16" s="117"/>
      <c r="BC16" s="115">
        <v>15</v>
      </c>
      <c r="BD16" s="116"/>
      <c r="BE16" s="116"/>
      <c r="BF16" s="116"/>
      <c r="BG16" s="116"/>
      <c r="BH16" s="13"/>
      <c r="BI16" s="13"/>
      <c r="BJ16" s="13"/>
      <c r="BK16" s="13"/>
      <c r="BL16" s="13"/>
      <c r="BM16" s="13"/>
      <c r="BN16" s="13"/>
      <c r="BO16" s="13"/>
      <c r="BP16" s="13"/>
      <c r="BQ16" s="115">
        <v>16</v>
      </c>
      <c r="BR16" s="116"/>
      <c r="BS16" s="117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112">
        <v>17</v>
      </c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</row>
    <row r="17" spans="1:94" ht="28.5" customHeight="1" x14ac:dyDescent="0.25">
      <c r="A17" s="161" t="s">
        <v>35</v>
      </c>
      <c r="B17" s="162"/>
      <c r="C17" s="163"/>
      <c r="D17" s="164" t="s">
        <v>41</v>
      </c>
      <c r="E17" s="165"/>
      <c r="F17" s="161" t="s">
        <v>36</v>
      </c>
      <c r="G17" s="162"/>
      <c r="H17" s="162"/>
      <c r="I17" s="162"/>
      <c r="J17" s="162"/>
      <c r="K17" s="162"/>
      <c r="L17" s="162"/>
      <c r="M17" s="162"/>
      <c r="N17" s="162"/>
      <c r="O17" s="163"/>
      <c r="P17" s="166">
        <v>1</v>
      </c>
      <c r="Q17" s="110"/>
      <c r="R17" s="110"/>
      <c r="S17" s="111"/>
      <c r="T17" s="166">
        <v>3284.22</v>
      </c>
      <c r="U17" s="110"/>
      <c r="V17" s="110"/>
      <c r="W17" s="111"/>
      <c r="X17" s="109">
        <v>0.3</v>
      </c>
      <c r="Y17" s="110"/>
      <c r="Z17" s="110"/>
      <c r="AA17" s="111"/>
      <c r="AB17" s="101">
        <f t="shared" ref="AB17:AB22" si="0">T17*X17</f>
        <v>985.26599999999985</v>
      </c>
      <c r="AC17" s="103"/>
      <c r="AD17" s="97">
        <v>1.8</v>
      </c>
      <c r="AE17" s="98"/>
      <c r="AF17" s="100">
        <f t="shared" ref="AF17:AF22" si="1">T17*AD17</f>
        <v>5911.5959999999995</v>
      </c>
      <c r="AG17" s="100"/>
      <c r="AH17" s="100"/>
      <c r="AI17" s="100"/>
      <c r="AJ17" s="100"/>
      <c r="AK17" s="114">
        <v>0.8</v>
      </c>
      <c r="AL17" s="98"/>
      <c r="AM17" s="98"/>
      <c r="AN17" s="98"/>
      <c r="AO17" s="98"/>
      <c r="AP17" s="167">
        <f>T17*AK17</f>
        <v>2627.3760000000002</v>
      </c>
      <c r="AQ17" s="98"/>
      <c r="AR17" s="98"/>
      <c r="AS17" s="98"/>
      <c r="AT17" s="98"/>
      <c r="AU17" s="114">
        <v>0</v>
      </c>
      <c r="AV17" s="114"/>
      <c r="AW17" s="114"/>
      <c r="AX17" s="114"/>
      <c r="AY17" s="101">
        <f t="shared" ref="AY17:AY22" si="2">T17*AU17</f>
        <v>0</v>
      </c>
      <c r="AZ17" s="102"/>
      <c r="BA17" s="102"/>
      <c r="BB17" s="103"/>
      <c r="BC17" s="101">
        <v>2561.69</v>
      </c>
      <c r="BD17" s="102"/>
      <c r="BE17" s="102"/>
      <c r="BF17" s="102"/>
      <c r="BG17" s="102"/>
      <c r="BH17" s="15"/>
      <c r="BI17" s="15"/>
      <c r="BJ17" s="15"/>
      <c r="BK17" s="15"/>
      <c r="BL17" s="15"/>
      <c r="BM17" s="15"/>
      <c r="BN17" s="15"/>
      <c r="BO17" s="15"/>
      <c r="BP17" s="15"/>
      <c r="BQ17" s="101">
        <v>15370.16</v>
      </c>
      <c r="BR17" s="102"/>
      <c r="BS17" s="103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105">
        <f>T17*2/12</f>
        <v>547.37</v>
      </c>
      <c r="CE17" s="106"/>
      <c r="CF17" s="106"/>
      <c r="CG17" s="106"/>
      <c r="CH17" s="106"/>
      <c r="CI17" s="106"/>
      <c r="CJ17" s="106"/>
      <c r="CK17" s="106"/>
      <c r="CL17" s="106"/>
      <c r="CM17" s="106"/>
      <c r="CN17" s="106"/>
      <c r="CO17" s="106"/>
      <c r="CP17" s="106"/>
    </row>
    <row r="18" spans="1:94" ht="18.95" customHeight="1" x14ac:dyDescent="0.25">
      <c r="A18" s="161" t="s">
        <v>35</v>
      </c>
      <c r="B18" s="162"/>
      <c r="C18" s="163"/>
      <c r="D18" s="164" t="s">
        <v>41</v>
      </c>
      <c r="E18" s="165"/>
      <c r="F18" s="161" t="s">
        <v>51</v>
      </c>
      <c r="G18" s="162"/>
      <c r="H18" s="162"/>
      <c r="I18" s="162"/>
      <c r="J18" s="162"/>
      <c r="K18" s="162"/>
      <c r="L18" s="162"/>
      <c r="M18" s="162"/>
      <c r="N18" s="162"/>
      <c r="O18" s="163"/>
      <c r="P18" s="166">
        <v>0.75</v>
      </c>
      <c r="Q18" s="110"/>
      <c r="R18" s="110"/>
      <c r="S18" s="111"/>
      <c r="T18" s="166">
        <v>2088.0300000000002</v>
      </c>
      <c r="U18" s="110"/>
      <c r="V18" s="110"/>
      <c r="W18" s="111"/>
      <c r="X18" s="109">
        <v>0</v>
      </c>
      <c r="Y18" s="110"/>
      <c r="Z18" s="110"/>
      <c r="AA18" s="111"/>
      <c r="AB18" s="101">
        <f t="shared" si="0"/>
        <v>0</v>
      </c>
      <c r="AC18" s="103"/>
      <c r="AD18" s="97">
        <v>1.6</v>
      </c>
      <c r="AE18" s="98"/>
      <c r="AF18" s="100">
        <f t="shared" si="1"/>
        <v>3340.8480000000004</v>
      </c>
      <c r="AG18" s="100"/>
      <c r="AH18" s="100"/>
      <c r="AI18" s="100"/>
      <c r="AJ18" s="100"/>
      <c r="AK18" s="114">
        <v>0.8</v>
      </c>
      <c r="AL18" s="98"/>
      <c r="AM18" s="98"/>
      <c r="AN18" s="98"/>
      <c r="AO18" s="98"/>
      <c r="AP18" s="167">
        <f>T18*AK18</f>
        <v>1670.4240000000002</v>
      </c>
      <c r="AQ18" s="98"/>
      <c r="AR18" s="98"/>
      <c r="AS18" s="98"/>
      <c r="AT18" s="98"/>
      <c r="AU18" s="114">
        <v>0</v>
      </c>
      <c r="AV18" s="114"/>
      <c r="AW18" s="114"/>
      <c r="AX18" s="114"/>
      <c r="AY18" s="101">
        <f t="shared" si="2"/>
        <v>0</v>
      </c>
      <c r="AZ18" s="102"/>
      <c r="BA18" s="102"/>
      <c r="BB18" s="103"/>
      <c r="BC18" s="101">
        <v>1419.86</v>
      </c>
      <c r="BD18" s="102"/>
      <c r="BE18" s="102"/>
      <c r="BF18" s="102"/>
      <c r="BG18" s="102"/>
      <c r="BH18" s="17"/>
      <c r="BI18" s="17"/>
      <c r="BJ18" s="17"/>
      <c r="BK18" s="17"/>
      <c r="BL18" s="17"/>
      <c r="BM18" s="17"/>
      <c r="BN18" s="17"/>
      <c r="BO18" s="17"/>
      <c r="BP18" s="17"/>
      <c r="BQ18" s="101">
        <v>8519.16</v>
      </c>
      <c r="BR18" s="102"/>
      <c r="BS18" s="103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105">
        <f>T18*2/12</f>
        <v>348.00500000000005</v>
      </c>
      <c r="CE18" s="106"/>
      <c r="CF18" s="106"/>
      <c r="CG18" s="106"/>
      <c r="CH18" s="106"/>
      <c r="CI18" s="106"/>
      <c r="CJ18" s="106"/>
      <c r="CK18" s="106"/>
      <c r="CL18" s="106"/>
      <c r="CM18" s="106"/>
      <c r="CN18" s="106"/>
      <c r="CO18" s="106"/>
      <c r="CP18" s="106"/>
    </row>
    <row r="19" spans="1:94" ht="18.95" customHeight="1" x14ac:dyDescent="0.25">
      <c r="A19" s="161" t="s">
        <v>35</v>
      </c>
      <c r="B19" s="162"/>
      <c r="C19" s="163"/>
      <c r="D19" s="164" t="s">
        <v>41</v>
      </c>
      <c r="E19" s="165"/>
      <c r="F19" s="161" t="s">
        <v>42</v>
      </c>
      <c r="G19" s="162"/>
      <c r="H19" s="162"/>
      <c r="I19" s="162"/>
      <c r="J19" s="162"/>
      <c r="K19" s="162"/>
      <c r="L19" s="162"/>
      <c r="M19" s="162"/>
      <c r="N19" s="162"/>
      <c r="O19" s="163"/>
      <c r="P19" s="166">
        <v>1</v>
      </c>
      <c r="Q19" s="110"/>
      <c r="R19" s="110"/>
      <c r="S19" s="111"/>
      <c r="T19" s="166">
        <v>2318.67</v>
      </c>
      <c r="U19" s="110"/>
      <c r="V19" s="110"/>
      <c r="W19" s="111"/>
      <c r="X19" s="109">
        <v>0</v>
      </c>
      <c r="Y19" s="110"/>
      <c r="Z19" s="110"/>
      <c r="AA19" s="111"/>
      <c r="AB19" s="101">
        <f t="shared" si="0"/>
        <v>0</v>
      </c>
      <c r="AC19" s="103"/>
      <c r="AD19" s="97">
        <v>1.6</v>
      </c>
      <c r="AE19" s="98"/>
      <c r="AF19" s="100">
        <f t="shared" si="1"/>
        <v>3709.8720000000003</v>
      </c>
      <c r="AG19" s="100"/>
      <c r="AH19" s="100"/>
      <c r="AI19" s="100"/>
      <c r="AJ19" s="100"/>
      <c r="AK19" s="114">
        <v>0</v>
      </c>
      <c r="AL19" s="114"/>
      <c r="AM19" s="114"/>
      <c r="AN19" s="114"/>
      <c r="AO19" s="114"/>
      <c r="AP19" s="99">
        <v>0</v>
      </c>
      <c r="AQ19" s="100"/>
      <c r="AR19" s="100"/>
      <c r="AS19" s="100"/>
      <c r="AT19" s="100"/>
      <c r="AU19" s="114">
        <v>0.4</v>
      </c>
      <c r="AV19" s="98"/>
      <c r="AW19" s="98"/>
      <c r="AX19" s="98"/>
      <c r="AY19" s="101">
        <f t="shared" si="2"/>
        <v>927.46800000000007</v>
      </c>
      <c r="AZ19" s="102"/>
      <c r="BA19" s="102"/>
      <c r="BB19" s="103"/>
      <c r="BC19" s="101">
        <v>1391.2</v>
      </c>
      <c r="BD19" s="104"/>
      <c r="BE19" s="104"/>
      <c r="BF19" s="104"/>
      <c r="BG19" s="104"/>
      <c r="BH19" s="17"/>
      <c r="BI19" s="17"/>
      <c r="BJ19" s="17"/>
      <c r="BK19" s="17"/>
      <c r="BL19" s="17"/>
      <c r="BM19" s="17"/>
      <c r="BN19" s="17"/>
      <c r="BO19" s="17"/>
      <c r="BP19" s="17"/>
      <c r="BQ19" s="101">
        <v>8347.2099999999991</v>
      </c>
      <c r="BR19" s="102"/>
      <c r="BS19" s="103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105">
        <f>T19*2/12</f>
        <v>386.44499999999999</v>
      </c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</row>
    <row r="20" spans="1:94" ht="18.95" customHeight="1" x14ac:dyDescent="0.25">
      <c r="A20" s="161" t="s">
        <v>35</v>
      </c>
      <c r="B20" s="162"/>
      <c r="C20" s="163"/>
      <c r="D20" s="164" t="s">
        <v>41</v>
      </c>
      <c r="E20" s="165"/>
      <c r="F20" s="161" t="s">
        <v>43</v>
      </c>
      <c r="G20" s="162"/>
      <c r="H20" s="162"/>
      <c r="I20" s="162"/>
      <c r="J20" s="162"/>
      <c r="K20" s="162"/>
      <c r="L20" s="162"/>
      <c r="M20" s="162"/>
      <c r="N20" s="162"/>
      <c r="O20" s="163"/>
      <c r="P20" s="166">
        <v>0.25</v>
      </c>
      <c r="Q20" s="110"/>
      <c r="R20" s="110"/>
      <c r="S20" s="111"/>
      <c r="T20" s="166">
        <v>507.6</v>
      </c>
      <c r="U20" s="110"/>
      <c r="V20" s="110"/>
      <c r="W20" s="111"/>
      <c r="X20" s="109">
        <v>0</v>
      </c>
      <c r="Y20" s="110"/>
      <c r="Z20" s="110"/>
      <c r="AA20" s="111"/>
      <c r="AB20" s="101">
        <f t="shared" si="0"/>
        <v>0</v>
      </c>
      <c r="AC20" s="103"/>
      <c r="AD20" s="97">
        <v>1.6</v>
      </c>
      <c r="AE20" s="98"/>
      <c r="AF20" s="100">
        <f t="shared" si="1"/>
        <v>812.16000000000008</v>
      </c>
      <c r="AG20" s="100"/>
      <c r="AH20" s="100"/>
      <c r="AI20" s="100"/>
      <c r="AJ20" s="100"/>
      <c r="AK20" s="114">
        <v>0</v>
      </c>
      <c r="AL20" s="114"/>
      <c r="AM20" s="114"/>
      <c r="AN20" s="114"/>
      <c r="AO20" s="114"/>
      <c r="AP20" s="99">
        <v>0</v>
      </c>
      <c r="AQ20" s="100"/>
      <c r="AR20" s="100"/>
      <c r="AS20" s="100"/>
      <c r="AT20" s="100"/>
      <c r="AU20" s="168">
        <v>0</v>
      </c>
      <c r="AV20" s="169"/>
      <c r="AW20" s="169"/>
      <c r="AX20" s="170"/>
      <c r="AY20" s="101">
        <f t="shared" si="2"/>
        <v>0</v>
      </c>
      <c r="AZ20" s="102"/>
      <c r="BA20" s="102"/>
      <c r="BB20" s="103"/>
      <c r="BC20" s="101">
        <v>263.95</v>
      </c>
      <c r="BD20" s="102"/>
      <c r="BE20" s="102"/>
      <c r="BF20" s="102"/>
      <c r="BG20" s="102"/>
      <c r="BH20" s="17"/>
      <c r="BI20" s="17"/>
      <c r="BJ20" s="17"/>
      <c r="BK20" s="17"/>
      <c r="BL20" s="17"/>
      <c r="BM20" s="17"/>
      <c r="BN20" s="17"/>
      <c r="BO20" s="17"/>
      <c r="BP20" s="17"/>
      <c r="BQ20" s="101">
        <v>1583.71</v>
      </c>
      <c r="BR20" s="102"/>
      <c r="BS20" s="103"/>
      <c r="BT20" s="34"/>
      <c r="BU20" s="34"/>
      <c r="BV20" s="18"/>
      <c r="BW20" s="18"/>
      <c r="BX20" s="18"/>
      <c r="BY20" s="18"/>
      <c r="BZ20" s="18"/>
      <c r="CA20" s="18"/>
      <c r="CB20" s="18"/>
      <c r="CC20" s="18"/>
      <c r="CD20" s="105">
        <f>T20*2/12</f>
        <v>84.600000000000009</v>
      </c>
      <c r="CE20" s="106"/>
      <c r="CF20" s="106"/>
      <c r="CG20" s="106"/>
      <c r="CH20" s="106"/>
      <c r="CI20" s="106"/>
      <c r="CJ20" s="106"/>
      <c r="CK20" s="106"/>
      <c r="CL20" s="106"/>
      <c r="CM20" s="106"/>
      <c r="CN20" s="106"/>
      <c r="CO20" s="106"/>
      <c r="CP20" s="106"/>
    </row>
    <row r="21" spans="1:94" ht="18.95" customHeight="1" x14ac:dyDescent="0.25">
      <c r="A21" s="161" t="s">
        <v>35</v>
      </c>
      <c r="B21" s="162"/>
      <c r="C21" s="163"/>
      <c r="D21" s="164" t="s">
        <v>41</v>
      </c>
      <c r="E21" s="165"/>
      <c r="F21" s="161" t="s">
        <v>44</v>
      </c>
      <c r="G21" s="162"/>
      <c r="H21" s="162"/>
      <c r="I21" s="162"/>
      <c r="J21" s="162"/>
      <c r="K21" s="162"/>
      <c r="L21" s="162"/>
      <c r="M21" s="162"/>
      <c r="N21" s="162"/>
      <c r="O21" s="163"/>
      <c r="P21" s="166">
        <v>0.25</v>
      </c>
      <c r="Q21" s="110"/>
      <c r="R21" s="110"/>
      <c r="S21" s="111"/>
      <c r="T21" s="166">
        <v>507.6</v>
      </c>
      <c r="U21" s="110"/>
      <c r="V21" s="110"/>
      <c r="W21" s="111"/>
      <c r="X21" s="109">
        <v>0</v>
      </c>
      <c r="Y21" s="110"/>
      <c r="Z21" s="110"/>
      <c r="AA21" s="111"/>
      <c r="AB21" s="101">
        <f t="shared" si="0"/>
        <v>0</v>
      </c>
      <c r="AC21" s="103"/>
      <c r="AD21" s="97">
        <v>1.6</v>
      </c>
      <c r="AE21" s="98"/>
      <c r="AF21" s="100">
        <f t="shared" si="1"/>
        <v>812.16000000000008</v>
      </c>
      <c r="AG21" s="100"/>
      <c r="AH21" s="100"/>
      <c r="AI21" s="100"/>
      <c r="AJ21" s="100"/>
      <c r="AK21" s="114">
        <v>0</v>
      </c>
      <c r="AL21" s="114"/>
      <c r="AM21" s="114"/>
      <c r="AN21" s="114"/>
      <c r="AO21" s="114"/>
      <c r="AP21" s="99">
        <v>0</v>
      </c>
      <c r="AQ21" s="100"/>
      <c r="AR21" s="100"/>
      <c r="AS21" s="100"/>
      <c r="AT21" s="100"/>
      <c r="AU21" s="168">
        <v>0</v>
      </c>
      <c r="AV21" s="169"/>
      <c r="AW21" s="169"/>
      <c r="AX21" s="170"/>
      <c r="AY21" s="101">
        <f t="shared" si="2"/>
        <v>0</v>
      </c>
      <c r="AZ21" s="102"/>
      <c r="BA21" s="102"/>
      <c r="BB21" s="103"/>
      <c r="BC21" s="101">
        <v>263.95</v>
      </c>
      <c r="BD21" s="102"/>
      <c r="BE21" s="102"/>
      <c r="BF21" s="102"/>
      <c r="BG21" s="102"/>
      <c r="BH21" s="17"/>
      <c r="BI21" s="17"/>
      <c r="BJ21" s="17"/>
      <c r="BK21" s="17"/>
      <c r="BL21" s="17"/>
      <c r="BM21" s="17"/>
      <c r="BN21" s="17"/>
      <c r="BO21" s="17"/>
      <c r="BP21" s="17"/>
      <c r="BQ21" s="101">
        <v>1583.71</v>
      </c>
      <c r="BR21" s="102"/>
      <c r="BS21" s="103"/>
      <c r="BT21" s="34"/>
      <c r="BU21" s="34"/>
      <c r="BV21" s="18"/>
      <c r="BW21" s="18"/>
      <c r="BX21" s="18"/>
      <c r="BY21" s="18"/>
      <c r="BZ21" s="18"/>
      <c r="CA21" s="18"/>
      <c r="CB21" s="18"/>
      <c r="CC21" s="18"/>
      <c r="CD21" s="105">
        <v>84.6</v>
      </c>
      <c r="CE21" s="106"/>
      <c r="CF21" s="106"/>
      <c r="CG21" s="106"/>
      <c r="CH21" s="106"/>
      <c r="CI21" s="106"/>
      <c r="CJ21" s="106"/>
      <c r="CK21" s="106"/>
      <c r="CL21" s="106"/>
      <c r="CM21" s="106"/>
      <c r="CN21" s="106"/>
      <c r="CO21" s="106"/>
      <c r="CP21" s="106"/>
    </row>
    <row r="22" spans="1:94" ht="18.95" customHeight="1" x14ac:dyDescent="0.25">
      <c r="A22" s="161" t="s">
        <v>35</v>
      </c>
      <c r="B22" s="162"/>
      <c r="C22" s="163"/>
      <c r="D22" s="164" t="s">
        <v>41</v>
      </c>
      <c r="E22" s="165"/>
      <c r="F22" s="161" t="s">
        <v>50</v>
      </c>
      <c r="G22" s="162"/>
      <c r="H22" s="162"/>
      <c r="I22" s="162"/>
      <c r="J22" s="162"/>
      <c r="K22" s="162"/>
      <c r="L22" s="162"/>
      <c r="M22" s="162"/>
      <c r="N22" s="162"/>
      <c r="O22" s="163"/>
      <c r="P22" s="166">
        <v>1</v>
      </c>
      <c r="Q22" s="110"/>
      <c r="R22" s="110"/>
      <c r="S22" s="111"/>
      <c r="T22" s="166">
        <v>2030.37</v>
      </c>
      <c r="U22" s="110"/>
      <c r="V22" s="110"/>
      <c r="W22" s="111"/>
      <c r="X22" s="109">
        <v>0</v>
      </c>
      <c r="Y22" s="110"/>
      <c r="Z22" s="110"/>
      <c r="AA22" s="111"/>
      <c r="AB22" s="101">
        <f t="shared" si="0"/>
        <v>0</v>
      </c>
      <c r="AC22" s="103"/>
      <c r="AD22" s="97">
        <v>1.6</v>
      </c>
      <c r="AE22" s="98"/>
      <c r="AF22" s="100">
        <f t="shared" si="1"/>
        <v>3248.5920000000001</v>
      </c>
      <c r="AG22" s="100"/>
      <c r="AH22" s="100"/>
      <c r="AI22" s="100"/>
      <c r="AJ22" s="100"/>
      <c r="AK22" s="171">
        <v>0</v>
      </c>
      <c r="AL22" s="172"/>
      <c r="AM22" s="172"/>
      <c r="AN22" s="172"/>
      <c r="AO22" s="173"/>
      <c r="AP22" s="99">
        <v>0</v>
      </c>
      <c r="AQ22" s="100"/>
      <c r="AR22" s="100"/>
      <c r="AS22" s="100"/>
      <c r="AT22" s="100"/>
      <c r="AU22" s="168">
        <v>0</v>
      </c>
      <c r="AV22" s="169"/>
      <c r="AW22" s="169"/>
      <c r="AX22" s="170"/>
      <c r="AY22" s="101">
        <f t="shared" si="2"/>
        <v>0</v>
      </c>
      <c r="AZ22" s="102"/>
      <c r="BA22" s="102"/>
      <c r="BB22" s="103"/>
      <c r="BC22" s="101">
        <v>1055.79</v>
      </c>
      <c r="BD22" s="102"/>
      <c r="BE22" s="102"/>
      <c r="BF22" s="102"/>
      <c r="BG22" s="102"/>
      <c r="BH22" s="17"/>
      <c r="BI22" s="17"/>
      <c r="BJ22" s="17"/>
      <c r="BK22" s="17"/>
      <c r="BL22" s="17"/>
      <c r="BM22" s="17"/>
      <c r="BN22" s="17"/>
      <c r="BO22" s="17"/>
      <c r="BP22" s="17"/>
      <c r="BQ22" s="101">
        <v>6334.75</v>
      </c>
      <c r="BR22" s="102"/>
      <c r="BS22" s="103"/>
      <c r="BT22" s="34"/>
      <c r="BU22" s="34"/>
      <c r="BV22" s="18"/>
      <c r="BW22" s="18"/>
      <c r="BX22" s="18"/>
      <c r="BY22" s="18"/>
      <c r="BZ22" s="18"/>
      <c r="CA22" s="18"/>
      <c r="CB22" s="18"/>
      <c r="CC22" s="18"/>
      <c r="CD22" s="105">
        <f>T22*2/12</f>
        <v>338.39499999999998</v>
      </c>
      <c r="CE22" s="106"/>
      <c r="CF22" s="106"/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</row>
    <row r="23" spans="1:94" ht="0.75" customHeight="1" x14ac:dyDescent="0.25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</row>
    <row r="24" spans="1:94" ht="14.45" customHeight="1" x14ac:dyDescent="0.25">
      <c r="A24" s="174" t="s">
        <v>30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6">
        <f>P17+P18+P19+P20+P21+P22</f>
        <v>4.25</v>
      </c>
      <c r="Q24" s="177"/>
      <c r="R24" s="177"/>
      <c r="S24" s="178"/>
      <c r="T24" s="179">
        <f>T17+T18+T19+T20+T21+T22</f>
        <v>10736.490000000002</v>
      </c>
      <c r="U24" s="180"/>
      <c r="V24" s="180"/>
      <c r="W24" s="181"/>
      <c r="X24" s="179"/>
      <c r="Y24" s="180"/>
      <c r="Z24" s="180"/>
      <c r="AA24" s="181"/>
      <c r="AB24" s="190">
        <f>AB17+AB18+AB19+AB20+AB21+AB22</f>
        <v>985.26599999999985</v>
      </c>
      <c r="AC24" s="181"/>
      <c r="AD24" s="179"/>
      <c r="AE24" s="181"/>
      <c r="AF24" s="94">
        <f>AF17+AF18+AF19+AF20+AF21+AF22</f>
        <v>17835.227999999999</v>
      </c>
      <c r="AG24" s="95"/>
      <c r="AH24" s="95"/>
      <c r="AI24" s="95"/>
      <c r="AJ24" s="96"/>
      <c r="AK24" s="187"/>
      <c r="AL24" s="95"/>
      <c r="AM24" s="95"/>
      <c r="AN24" s="95"/>
      <c r="AO24" s="96"/>
      <c r="AP24" s="191">
        <f>AP17+AP18+AP19+AP20+AP21+AP22</f>
        <v>4297.8</v>
      </c>
      <c r="AQ24" s="192"/>
      <c r="AR24" s="193"/>
      <c r="AS24" s="22"/>
      <c r="AT24" s="22"/>
      <c r="AU24" s="187"/>
      <c r="AV24" s="95"/>
      <c r="AW24" s="95"/>
      <c r="AX24" s="96"/>
      <c r="AY24" s="94">
        <f>AY17+AY18+AY19+AY20+AY21+AY22</f>
        <v>927.46800000000007</v>
      </c>
      <c r="AZ24" s="95"/>
      <c r="BA24" s="95"/>
      <c r="BB24" s="96"/>
      <c r="BC24" s="94">
        <f>BC17+BC18+BC19+BC20+BC21+BC22</f>
        <v>6956.44</v>
      </c>
      <c r="BD24" s="95"/>
      <c r="BE24" s="96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94">
        <f>BQ17+BQ18+BQ19+BQ20+BQ21+BQ22</f>
        <v>41738.699999999997</v>
      </c>
      <c r="BR24" s="95"/>
      <c r="BS24" s="96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6"/>
      <c r="CE24" s="188">
        <v>1789.43</v>
      </c>
      <c r="CF24" s="189"/>
      <c r="CG24" s="23"/>
      <c r="CH24" s="23"/>
      <c r="CI24" s="23"/>
      <c r="CJ24" s="23"/>
      <c r="CK24" s="23"/>
      <c r="CL24" s="23"/>
      <c r="CM24" s="23"/>
      <c r="CN24" s="23"/>
      <c r="CO24" s="23"/>
      <c r="CP24" s="23"/>
    </row>
    <row r="25" spans="1:94" ht="22.9" customHeight="1" x14ac:dyDescent="0.25"/>
    <row r="26" spans="1:94" ht="43.5" customHeight="1" x14ac:dyDescent="0.25">
      <c r="A26" s="185" t="s">
        <v>31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86" t="s">
        <v>63</v>
      </c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Y26" s="184"/>
      <c r="Z26" s="148"/>
      <c r="AA26" s="148"/>
      <c r="AB26" s="148"/>
      <c r="AC26" s="148"/>
      <c r="AD26" s="148"/>
      <c r="AE26" s="148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R26" s="182" t="s">
        <v>64</v>
      </c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</row>
    <row r="27" spans="1:94" ht="9.1999999999999993" customHeight="1" x14ac:dyDescent="0.25">
      <c r="L27" s="144" t="s">
        <v>32</v>
      </c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Y27" s="144" t="s">
        <v>33</v>
      </c>
      <c r="Z27" s="145"/>
      <c r="AA27" s="145"/>
      <c r="AB27" s="145"/>
      <c r="AC27" s="145"/>
      <c r="AD27" s="145"/>
      <c r="AE27" s="145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R27" s="144" t="s">
        <v>34</v>
      </c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  <c r="BI27" s="145"/>
      <c r="BJ27" s="145"/>
      <c r="BK27" s="145"/>
      <c r="BL27" s="145"/>
      <c r="BM27" s="145"/>
      <c r="BN27" s="145"/>
      <c r="BO27" s="145"/>
      <c r="BP27" s="145"/>
      <c r="BQ27" s="145"/>
      <c r="BR27" s="145"/>
      <c r="BS27" s="145"/>
      <c r="BT27" s="145"/>
      <c r="BU27" s="145"/>
      <c r="BV27" s="145"/>
      <c r="BW27" s="145"/>
      <c r="BX27" s="145"/>
      <c r="BY27" s="145"/>
      <c r="BZ27" s="145"/>
      <c r="CA27" s="145"/>
      <c r="CB27" s="145"/>
      <c r="CC27" s="145"/>
      <c r="CD27" s="145"/>
      <c r="CE27" s="145"/>
      <c r="CF27" s="145"/>
      <c r="CG27" s="145"/>
    </row>
    <row r="28" spans="1:94" ht="17.45" customHeight="1" x14ac:dyDescent="0.25"/>
    <row r="29" spans="1:94" ht="15.2" customHeight="1" x14ac:dyDescent="0.25">
      <c r="A29" s="185"/>
      <c r="B29" s="131"/>
      <c r="C29" s="131"/>
      <c r="D29" s="131"/>
      <c r="E29" s="184"/>
      <c r="F29" s="148"/>
      <c r="G29" s="148"/>
      <c r="H29" s="148"/>
      <c r="I29" s="148"/>
      <c r="J29" s="148"/>
      <c r="K29" s="148"/>
      <c r="L29" s="148"/>
      <c r="M29" s="148"/>
      <c r="O29" s="184"/>
      <c r="P29" s="148"/>
      <c r="Q29" s="148"/>
      <c r="R29" s="148"/>
      <c r="S29" s="148"/>
      <c r="T29" s="148"/>
      <c r="U29" s="148"/>
      <c r="V29" s="148"/>
      <c r="W29" s="148"/>
      <c r="X29" s="148"/>
    </row>
    <row r="30" spans="1:94" ht="9.1999999999999993" customHeight="1" x14ac:dyDescent="0.25">
      <c r="E30" s="144"/>
      <c r="F30" s="145"/>
      <c r="G30" s="145"/>
      <c r="H30" s="145"/>
      <c r="I30" s="145"/>
      <c r="J30" s="145"/>
      <c r="K30" s="145"/>
      <c r="L30" s="145"/>
      <c r="M30" s="145"/>
      <c r="O30" s="144"/>
      <c r="P30" s="145"/>
      <c r="Q30" s="145"/>
      <c r="R30" s="145"/>
      <c r="S30" s="145"/>
      <c r="T30" s="145"/>
      <c r="U30" s="145"/>
      <c r="V30" s="145"/>
      <c r="W30" s="145"/>
      <c r="X30" s="145"/>
    </row>
  </sheetData>
  <mergeCells count="181">
    <mergeCell ref="A24:O24"/>
    <mergeCell ref="P24:S24"/>
    <mergeCell ref="T24:W24"/>
    <mergeCell ref="AR26:CG26"/>
    <mergeCell ref="E30:M30"/>
    <mergeCell ref="O30:X30"/>
    <mergeCell ref="L27:V27"/>
    <mergeCell ref="Y27:AE27"/>
    <mergeCell ref="AR27:CG27"/>
    <mergeCell ref="E29:M29"/>
    <mergeCell ref="O29:X29"/>
    <mergeCell ref="X24:AA24"/>
    <mergeCell ref="A26:K26"/>
    <mergeCell ref="L26:V26"/>
    <mergeCell ref="Y26:AE26"/>
    <mergeCell ref="A29:D29"/>
    <mergeCell ref="AD24:AE24"/>
    <mergeCell ref="BC24:BE24"/>
    <mergeCell ref="AK24:AO24"/>
    <mergeCell ref="CE24:CF24"/>
    <mergeCell ref="BQ24:BS24"/>
    <mergeCell ref="AB24:AC24"/>
    <mergeCell ref="AP24:AR24"/>
    <mergeCell ref="AU24:AX24"/>
    <mergeCell ref="A22:C22"/>
    <mergeCell ref="D22:E22"/>
    <mergeCell ref="F22:O22"/>
    <mergeCell ref="AU22:AX22"/>
    <mergeCell ref="AU21:AX21"/>
    <mergeCell ref="AK21:AO21"/>
    <mergeCell ref="BQ21:BS21"/>
    <mergeCell ref="BQ22:BS22"/>
    <mergeCell ref="X22:AA22"/>
    <mergeCell ref="AD22:AE22"/>
    <mergeCell ref="P22:S22"/>
    <mergeCell ref="T22:W22"/>
    <mergeCell ref="AB22:AC22"/>
    <mergeCell ref="AF22:AJ22"/>
    <mergeCell ref="AK22:AO22"/>
    <mergeCell ref="BC21:BG21"/>
    <mergeCell ref="CD20:CP20"/>
    <mergeCell ref="A19:C19"/>
    <mergeCell ref="D19:E19"/>
    <mergeCell ref="F19:O19"/>
    <mergeCell ref="P19:S19"/>
    <mergeCell ref="T19:W19"/>
    <mergeCell ref="AU20:AX20"/>
    <mergeCell ref="AF19:AJ19"/>
    <mergeCell ref="A21:C21"/>
    <mergeCell ref="D21:E21"/>
    <mergeCell ref="F21:O21"/>
    <mergeCell ref="P21:S21"/>
    <mergeCell ref="T21:W21"/>
    <mergeCell ref="AF21:AJ21"/>
    <mergeCell ref="AP21:AT21"/>
    <mergeCell ref="CD21:CP21"/>
    <mergeCell ref="A20:C20"/>
    <mergeCell ref="D20:E20"/>
    <mergeCell ref="F20:O20"/>
    <mergeCell ref="P20:S20"/>
    <mergeCell ref="T20:W20"/>
    <mergeCell ref="AF20:AJ20"/>
    <mergeCell ref="X20:AA20"/>
    <mergeCell ref="AD20:AE20"/>
    <mergeCell ref="A18:C18"/>
    <mergeCell ref="D18:E18"/>
    <mergeCell ref="F18:O18"/>
    <mergeCell ref="P18:S18"/>
    <mergeCell ref="T18:W18"/>
    <mergeCell ref="AF17:AJ17"/>
    <mergeCell ref="X18:AA18"/>
    <mergeCell ref="AD18:AE18"/>
    <mergeCell ref="AP18:AT18"/>
    <mergeCell ref="A17:C17"/>
    <mergeCell ref="D17:E17"/>
    <mergeCell ref="F17:O17"/>
    <mergeCell ref="P17:S17"/>
    <mergeCell ref="T17:W17"/>
    <mergeCell ref="AB17:AC17"/>
    <mergeCell ref="X17:AA17"/>
    <mergeCell ref="AD17:AE17"/>
    <mergeCell ref="AP17:AT17"/>
    <mergeCell ref="AK17:AO17"/>
    <mergeCell ref="BQ17:BS17"/>
    <mergeCell ref="BQ18:BS18"/>
    <mergeCell ref="BQ19:BS19"/>
    <mergeCell ref="X19:AA19"/>
    <mergeCell ref="AD19:AE19"/>
    <mergeCell ref="AP19:AT19"/>
    <mergeCell ref="CD17:CP17"/>
    <mergeCell ref="CD18:CP18"/>
    <mergeCell ref="BC17:BG17"/>
    <mergeCell ref="F16:O16"/>
    <mergeCell ref="P16:S16"/>
    <mergeCell ref="T16:W16"/>
    <mergeCell ref="X16:AA16"/>
    <mergeCell ref="AD16:AE16"/>
    <mergeCell ref="AP16:AT16"/>
    <mergeCell ref="CD16:CP16"/>
    <mergeCell ref="AU16:AX16"/>
    <mergeCell ref="AB16:AC16"/>
    <mergeCell ref="BC16:BG16"/>
    <mergeCell ref="AY16:BB16"/>
    <mergeCell ref="AK16:AO16"/>
    <mergeCell ref="BQ16:BS16"/>
    <mergeCell ref="C12:F12"/>
    <mergeCell ref="I12:J12"/>
    <mergeCell ref="K12:L12"/>
    <mergeCell ref="M12:P12"/>
    <mergeCell ref="AA12:AP12"/>
    <mergeCell ref="AQ12:CF12"/>
    <mergeCell ref="CG12:CI12"/>
    <mergeCell ref="A14:E14"/>
    <mergeCell ref="F14:O15"/>
    <mergeCell ref="P14:S15"/>
    <mergeCell ref="T14:W15"/>
    <mergeCell ref="X14:AT14"/>
    <mergeCell ref="CD14:CP15"/>
    <mergeCell ref="A15:C15"/>
    <mergeCell ref="AK15:AT15"/>
    <mergeCell ref="D15:E15"/>
    <mergeCell ref="X15:AC15"/>
    <mergeCell ref="AD15:AJ15"/>
    <mergeCell ref="Q12:U12"/>
    <mergeCell ref="AU14:BB14"/>
    <mergeCell ref="BQ14:BS15"/>
    <mergeCell ref="BC1:CP1"/>
    <mergeCell ref="CL2:CP2"/>
    <mergeCell ref="CE3:CK3"/>
    <mergeCell ref="CL3:CP3"/>
    <mergeCell ref="A4:CE4"/>
    <mergeCell ref="CF4:CK4"/>
    <mergeCell ref="CL4:CP4"/>
    <mergeCell ref="A5:CE5"/>
    <mergeCell ref="J7:Q7"/>
    <mergeCell ref="R7:Y7"/>
    <mergeCell ref="A8:I8"/>
    <mergeCell ref="J8:Q8"/>
    <mergeCell ref="R8:Y8"/>
    <mergeCell ref="AA8:AI8"/>
    <mergeCell ref="AA10:AR10"/>
    <mergeCell ref="AT10:BB10"/>
    <mergeCell ref="BC10:CH10"/>
    <mergeCell ref="CI10:CJ10"/>
    <mergeCell ref="CK10:CL10"/>
    <mergeCell ref="CD22:CP22"/>
    <mergeCell ref="A23:CP23"/>
    <mergeCell ref="X21:AA21"/>
    <mergeCell ref="AY17:BB17"/>
    <mergeCell ref="AY19:BB19"/>
    <mergeCell ref="AU15:BB15"/>
    <mergeCell ref="AK18:AO18"/>
    <mergeCell ref="AK19:AO19"/>
    <mergeCell ref="AK20:AO20"/>
    <mergeCell ref="AF16:AJ16"/>
    <mergeCell ref="AF18:AJ18"/>
    <mergeCell ref="AU17:AX17"/>
    <mergeCell ref="AU18:AX18"/>
    <mergeCell ref="AU19:AX19"/>
    <mergeCell ref="BC14:BG15"/>
    <mergeCell ref="AB18:AC18"/>
    <mergeCell ref="AB19:AC19"/>
    <mergeCell ref="AB20:AC20"/>
    <mergeCell ref="BC20:BG20"/>
    <mergeCell ref="BC22:BG22"/>
    <mergeCell ref="AB21:AC21"/>
    <mergeCell ref="CD19:CP19"/>
    <mergeCell ref="A16:C16"/>
    <mergeCell ref="D16:E16"/>
    <mergeCell ref="AY24:BB24"/>
    <mergeCell ref="AF24:AJ24"/>
    <mergeCell ref="AD21:AE21"/>
    <mergeCell ref="AP22:AT22"/>
    <mergeCell ref="AY20:BB20"/>
    <mergeCell ref="AY21:BB21"/>
    <mergeCell ref="AY22:BB22"/>
    <mergeCell ref="AY18:BB18"/>
    <mergeCell ref="BQ20:BS20"/>
    <mergeCell ref="AP20:AT20"/>
    <mergeCell ref="BC18:BG18"/>
    <mergeCell ref="BC19:BG19"/>
  </mergeCells>
  <pageMargins left="0.70866141732283472" right="0.70866141732283472" top="0.70866141732283472" bottom="0.35433070866141736" header="0.31496062992125984" footer="0.31496062992125984"/>
  <pageSetup paperSize="9" scale="96" orientation="landscape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3"/>
  <sheetViews>
    <sheetView view="pageBreakPreview" topLeftCell="A10" zoomScaleNormal="100" zoomScaleSheetLayoutView="100" workbookViewId="0">
      <selection activeCell="A3" sqref="A3:CH30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5.42578125" style="1" customWidth="1"/>
    <col min="4" max="4" width="2" style="1" customWidth="1"/>
    <col min="5" max="5" width="3.85546875" style="1" customWidth="1"/>
    <col min="6" max="6" width="1.42578125" style="1" customWidth="1"/>
    <col min="7" max="7" width="2.7109375" style="1" customWidth="1"/>
    <col min="8" max="8" width="2" style="1" customWidth="1"/>
    <col min="9" max="9" width="3.5703125" style="1" customWidth="1"/>
    <col min="10" max="10" width="1.42578125" style="1" customWidth="1"/>
    <col min="11" max="11" width="0.7109375" style="1" customWidth="1"/>
    <col min="12" max="12" width="1.5703125" style="1" customWidth="1"/>
    <col min="13" max="13" width="5.7109375" style="1" customWidth="1"/>
    <col min="14" max="14" width="3.28515625" style="1" hidden="1" customWidth="1"/>
    <col min="15" max="15" width="1.5703125" style="1" hidden="1" customWidth="1"/>
    <col min="16" max="16" width="3.42578125" style="1" customWidth="1"/>
    <col min="17" max="17" width="0.7109375" style="1" customWidth="1"/>
    <col min="18" max="18" width="0.28515625" style="1" customWidth="1"/>
    <col min="19" max="19" width="3.42578125" style="1" hidden="1" customWidth="1"/>
    <col min="20" max="20" width="0.42578125" style="1" customWidth="1"/>
    <col min="21" max="21" width="3.28515625" style="1" customWidth="1"/>
    <col min="22" max="22" width="2.85546875" style="1" customWidth="1"/>
    <col min="23" max="23" width="1.28515625" style="1" customWidth="1"/>
    <col min="24" max="24" width="1.42578125" style="1" customWidth="1"/>
    <col min="25" max="25" width="2.42578125" style="1" customWidth="1"/>
    <col min="26" max="26" width="3.28515625" style="1" customWidth="1"/>
    <col min="27" max="27" width="2" style="1" hidden="1" customWidth="1"/>
    <col min="28" max="28" width="2.28515625" style="1" hidden="1" customWidth="1"/>
    <col min="29" max="30" width="2.28515625" style="1" customWidth="1"/>
    <col min="31" max="31" width="0.140625" style="1" customWidth="1"/>
    <col min="32" max="32" width="2.28515625" style="1" hidden="1" customWidth="1"/>
    <col min="33" max="34" width="2.28515625" style="1" customWidth="1"/>
    <col min="35" max="35" width="3.7109375" style="1" customWidth="1"/>
    <col min="36" max="36" width="2.28515625" style="1" hidden="1" customWidth="1"/>
    <col min="37" max="38" width="2.42578125" style="1" customWidth="1"/>
    <col min="39" max="39" width="3" style="1" customWidth="1"/>
    <col min="40" max="40" width="2.42578125" style="1" hidden="1" customWidth="1"/>
    <col min="41" max="41" width="0.28515625" style="1" hidden="1" customWidth="1"/>
    <col min="42" max="50" width="2.42578125" style="1" hidden="1" customWidth="1"/>
    <col min="51" max="52" width="2.42578125" style="1" customWidth="1"/>
    <col min="53" max="53" width="3.42578125" style="1" customWidth="1"/>
    <col min="54" max="54" width="1.28515625" style="1" hidden="1" customWidth="1"/>
    <col min="55" max="55" width="0.7109375" style="1" hidden="1" customWidth="1"/>
    <col min="56" max="56" width="1.140625" style="1" hidden="1" customWidth="1"/>
    <col min="57" max="63" width="2.42578125" style="1" hidden="1" customWidth="1"/>
    <col min="64" max="66" width="2.42578125" style="1" customWidth="1"/>
    <col min="67" max="67" width="0.7109375" style="1" customWidth="1"/>
    <col min="68" max="68" width="2.42578125" style="1" hidden="1" customWidth="1"/>
    <col min="69" max="70" width="2.42578125" style="1" customWidth="1"/>
    <col min="71" max="71" width="1.28515625" style="1" customWidth="1"/>
    <col min="72" max="72" width="2.42578125" style="1" hidden="1" customWidth="1"/>
    <col min="73" max="73" width="2" style="1" customWidth="1"/>
    <col min="74" max="74" width="0.28515625" style="1" hidden="1" customWidth="1"/>
    <col min="75" max="75" width="3.85546875" style="1" customWidth="1"/>
    <col min="76" max="76" width="17.140625" style="1" customWidth="1"/>
    <col min="77" max="77" width="1.85546875" style="1" hidden="1" customWidth="1"/>
    <col min="78" max="78" width="0.5703125" style="1" hidden="1" customWidth="1"/>
    <col min="79" max="79" width="0.140625" style="1" hidden="1" customWidth="1"/>
    <col min="80" max="80" width="0.42578125" style="1" hidden="1" customWidth="1"/>
    <col min="81" max="81" width="3" style="1" hidden="1" customWidth="1"/>
    <col min="82" max="82" width="2.140625" style="1" hidden="1" customWidth="1"/>
    <col min="83" max="84" width="3.28515625" style="1" hidden="1" customWidth="1"/>
    <col min="85" max="85" width="5" style="1" hidden="1" customWidth="1"/>
    <col min="86" max="86" width="0.28515625" style="1" hidden="1" customWidth="1"/>
    <col min="87" max="16384" width="9.140625" style="1"/>
  </cols>
  <sheetData>
    <row r="1" spans="1:86" ht="3.75" customHeight="1" x14ac:dyDescent="0.25"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</row>
    <row r="2" spans="1:86" ht="15" hidden="1" customHeight="1" x14ac:dyDescent="0.25">
      <c r="BU2" s="227" t="s">
        <v>23</v>
      </c>
      <c r="BV2" s="227"/>
      <c r="BW2" s="227"/>
      <c r="BX2" s="227"/>
      <c r="CD2" s="138" t="s">
        <v>0</v>
      </c>
      <c r="CE2" s="126"/>
      <c r="CF2" s="126"/>
      <c r="CG2" s="126"/>
      <c r="CH2" s="127"/>
    </row>
    <row r="3" spans="1:86" ht="15.2" customHeight="1" x14ac:dyDescent="0.25">
      <c r="AZ3" s="224" t="s">
        <v>58</v>
      </c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4"/>
      <c r="BT3" s="224"/>
      <c r="BU3" s="224"/>
      <c r="BV3" s="224"/>
      <c r="BW3" s="224"/>
      <c r="BX3" s="224"/>
      <c r="BY3" s="224"/>
      <c r="BZ3" s="224"/>
      <c r="CA3" s="224"/>
      <c r="CB3" s="224"/>
      <c r="CC3" s="225"/>
      <c r="CD3" s="138" t="s">
        <v>2</v>
      </c>
      <c r="CE3" s="126"/>
      <c r="CF3" s="126"/>
      <c r="CG3" s="126"/>
      <c r="CH3" s="127"/>
    </row>
    <row r="4" spans="1:86" ht="15.2" customHeight="1" x14ac:dyDescent="0.25">
      <c r="A4" s="141" t="s">
        <v>56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226" t="s">
        <v>3</v>
      </c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14"/>
      <c r="BZ4" s="14"/>
      <c r="CA4" s="14"/>
      <c r="CB4" s="14"/>
      <c r="CC4" s="31"/>
      <c r="CD4" s="143"/>
      <c r="CE4" s="126"/>
      <c r="CF4" s="126"/>
      <c r="CG4" s="126"/>
      <c r="CH4" s="127"/>
    </row>
    <row r="5" spans="1:86" ht="9.1999999999999993" customHeight="1" x14ac:dyDescent="0.25">
      <c r="A5" s="144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</row>
    <row r="6" spans="1:86" ht="25.15" customHeight="1" x14ac:dyDescent="0.25"/>
    <row r="7" spans="1:86" ht="15.2" customHeight="1" x14ac:dyDescent="0.25">
      <c r="J7" s="125" t="s">
        <v>5</v>
      </c>
      <c r="K7" s="126"/>
      <c r="L7" s="126"/>
      <c r="M7" s="126"/>
      <c r="N7" s="126"/>
      <c r="O7" s="126"/>
      <c r="P7" s="126"/>
      <c r="Q7" s="127"/>
      <c r="R7" s="220" t="s">
        <v>6</v>
      </c>
      <c r="S7" s="221"/>
      <c r="T7" s="221"/>
      <c r="U7" s="221"/>
      <c r="V7" s="221"/>
      <c r="W7" s="221"/>
    </row>
    <row r="8" spans="1:86" ht="15.2" customHeight="1" x14ac:dyDescent="0.25">
      <c r="A8" s="123" t="s">
        <v>7</v>
      </c>
      <c r="B8" s="124"/>
      <c r="C8" s="124"/>
      <c r="D8" s="124"/>
      <c r="E8" s="124"/>
      <c r="F8" s="124"/>
      <c r="G8" s="124"/>
      <c r="H8" s="124"/>
      <c r="I8" s="124"/>
      <c r="J8" s="125"/>
      <c r="K8" s="126"/>
      <c r="L8" s="126"/>
      <c r="M8" s="126"/>
      <c r="N8" s="126"/>
      <c r="O8" s="126"/>
      <c r="P8" s="126"/>
      <c r="Q8" s="127"/>
      <c r="R8" s="128">
        <v>42159</v>
      </c>
      <c r="S8" s="222"/>
      <c r="T8" s="222"/>
      <c r="U8" s="222"/>
      <c r="V8" s="222"/>
      <c r="W8" s="222"/>
      <c r="X8" s="222"/>
      <c r="Y8" s="223"/>
      <c r="AG8" s="227" t="s">
        <v>8</v>
      </c>
      <c r="AH8" s="227"/>
      <c r="AI8" s="227"/>
      <c r="AJ8" s="227"/>
      <c r="AK8" s="227"/>
      <c r="AL8" s="227"/>
      <c r="AM8" s="227"/>
    </row>
    <row r="9" spans="1:86" ht="3.95" customHeight="1" x14ac:dyDescent="0.25"/>
    <row r="10" spans="1:86" ht="15.2" customHeight="1" x14ac:dyDescent="0.25">
      <c r="X10" s="131"/>
      <c r="Y10" s="131"/>
      <c r="Z10" s="131"/>
      <c r="AA10" s="3" t="s">
        <v>9</v>
      </c>
      <c r="AB10" s="132" t="s">
        <v>61</v>
      </c>
      <c r="AC10" s="228"/>
      <c r="AD10" s="228"/>
      <c r="AE10" s="228"/>
      <c r="AF10" s="228"/>
      <c r="AG10" s="228"/>
      <c r="AH10" s="228"/>
      <c r="AI10" s="228"/>
      <c r="AJ10" s="22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35" t="s">
        <v>10</v>
      </c>
      <c r="CB10" s="124"/>
      <c r="CC10" s="136"/>
      <c r="CD10" s="134"/>
      <c r="CE10" s="6" t="s">
        <v>11</v>
      </c>
      <c r="CF10" s="5" t="s">
        <v>12</v>
      </c>
      <c r="CG10" s="7"/>
    </row>
    <row r="11" spans="1:86" ht="3.75" customHeight="1" x14ac:dyDescent="0.25"/>
    <row r="12" spans="1:86" ht="15.2" customHeight="1" x14ac:dyDescent="0.25">
      <c r="B12" s="8" t="s">
        <v>13</v>
      </c>
      <c r="C12" s="146"/>
      <c r="D12" s="134"/>
      <c r="E12" s="134"/>
      <c r="F12" s="134"/>
      <c r="G12" s="10" t="s">
        <v>14</v>
      </c>
      <c r="H12" s="3" t="s">
        <v>9</v>
      </c>
      <c r="I12" s="133">
        <v>4</v>
      </c>
      <c r="J12" s="134"/>
      <c r="K12" s="135" t="s">
        <v>9</v>
      </c>
      <c r="L12" s="124"/>
      <c r="M12" s="133" t="s">
        <v>47</v>
      </c>
      <c r="N12" s="134"/>
      <c r="O12" s="134"/>
      <c r="P12" s="134"/>
      <c r="Q12" s="135" t="s">
        <v>48</v>
      </c>
      <c r="R12" s="135"/>
      <c r="S12" s="135"/>
      <c r="T12" s="135"/>
      <c r="U12" s="135"/>
      <c r="X12" s="2"/>
      <c r="Y12" s="147" t="s">
        <v>62</v>
      </c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30" t="s">
        <v>16</v>
      </c>
      <c r="BZ12" s="131"/>
      <c r="CA12" s="131"/>
    </row>
    <row r="13" spans="1:86" ht="15.2" customHeight="1" x14ac:dyDescent="0.25"/>
    <row r="14" spans="1:86" ht="14.45" customHeight="1" x14ac:dyDescent="0.25">
      <c r="A14" s="122" t="s">
        <v>17</v>
      </c>
      <c r="B14" s="116"/>
      <c r="C14" s="116"/>
      <c r="D14" s="116"/>
      <c r="E14" s="116"/>
      <c r="F14" s="149" t="s">
        <v>18</v>
      </c>
      <c r="G14" s="150"/>
      <c r="H14" s="150"/>
      <c r="I14" s="150"/>
      <c r="J14" s="150"/>
      <c r="K14" s="150"/>
      <c r="L14" s="150"/>
      <c r="M14" s="150"/>
      <c r="N14" s="150"/>
      <c r="O14" s="151"/>
      <c r="P14" s="155" t="s">
        <v>45</v>
      </c>
      <c r="Q14" s="150"/>
      <c r="R14" s="150"/>
      <c r="S14" s="151"/>
      <c r="T14" s="155" t="s">
        <v>19</v>
      </c>
      <c r="U14" s="150"/>
      <c r="V14" s="150"/>
      <c r="W14" s="151"/>
      <c r="X14" s="150"/>
      <c r="Y14" s="150"/>
      <c r="Z14" s="150"/>
      <c r="AA14" s="150"/>
      <c r="AB14" s="150"/>
      <c r="AC14" s="160"/>
      <c r="AD14" s="113"/>
      <c r="AE14" s="113"/>
      <c r="AF14" s="113"/>
      <c r="AG14" s="113"/>
      <c r="AH14" s="113"/>
      <c r="AI14" s="113"/>
      <c r="AJ14" s="113"/>
      <c r="AK14" s="118" t="s">
        <v>39</v>
      </c>
      <c r="AL14" s="119"/>
      <c r="AM14" s="119"/>
      <c r="AN14" s="119"/>
      <c r="AO14" s="119"/>
      <c r="AP14" s="20"/>
      <c r="AQ14" s="20"/>
      <c r="AR14" s="20"/>
      <c r="AS14" s="20"/>
      <c r="AT14" s="20"/>
      <c r="AU14" s="20"/>
      <c r="AV14" s="20"/>
      <c r="AW14" s="20"/>
      <c r="AX14" s="20"/>
      <c r="AY14" s="118" t="s">
        <v>40</v>
      </c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1"/>
      <c r="BL14" s="118" t="s">
        <v>49</v>
      </c>
      <c r="BM14" s="150"/>
      <c r="BN14" s="150"/>
      <c r="BO14" s="150"/>
      <c r="BP14" s="151"/>
      <c r="BQ14" s="118" t="s">
        <v>40</v>
      </c>
      <c r="BR14" s="150"/>
      <c r="BS14" s="150"/>
      <c r="BT14" s="150"/>
      <c r="BU14" s="151"/>
      <c r="BV14" s="155" t="s">
        <v>21</v>
      </c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1"/>
    </row>
    <row r="15" spans="1:86" ht="74.25" customHeight="1" x14ac:dyDescent="0.25">
      <c r="A15" s="122" t="s">
        <v>22</v>
      </c>
      <c r="B15" s="116"/>
      <c r="C15" s="117"/>
      <c r="D15" s="122" t="s">
        <v>23</v>
      </c>
      <c r="E15" s="157"/>
      <c r="F15" s="152"/>
      <c r="G15" s="153"/>
      <c r="H15" s="153"/>
      <c r="I15" s="153"/>
      <c r="J15" s="153"/>
      <c r="K15" s="153"/>
      <c r="L15" s="153"/>
      <c r="M15" s="153"/>
      <c r="N15" s="153"/>
      <c r="O15" s="154"/>
      <c r="P15" s="156"/>
      <c r="Q15" s="153"/>
      <c r="R15" s="153"/>
      <c r="S15" s="154"/>
      <c r="T15" s="156"/>
      <c r="U15" s="153"/>
      <c r="V15" s="153"/>
      <c r="W15" s="154"/>
      <c r="X15" s="112" t="s">
        <v>54</v>
      </c>
      <c r="Y15" s="112"/>
      <c r="Z15" s="112"/>
      <c r="AA15" s="112"/>
      <c r="AB15" s="122"/>
      <c r="AC15" s="112" t="s">
        <v>55</v>
      </c>
      <c r="AD15" s="113"/>
      <c r="AE15" s="113"/>
      <c r="AF15" s="113"/>
      <c r="AG15" s="113"/>
      <c r="AH15" s="113"/>
      <c r="AI15" s="113"/>
      <c r="AJ15" s="113"/>
      <c r="AK15" s="120"/>
      <c r="AL15" s="121"/>
      <c r="AM15" s="121"/>
      <c r="AN15" s="121"/>
      <c r="AO15" s="121"/>
      <c r="AP15" s="21"/>
      <c r="AQ15" s="21"/>
      <c r="AR15" s="21"/>
      <c r="AS15" s="21"/>
      <c r="AT15" s="21"/>
      <c r="AU15" s="21"/>
      <c r="AV15" s="21"/>
      <c r="AW15" s="21"/>
      <c r="AX15" s="21"/>
      <c r="AY15" s="156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4"/>
      <c r="BL15" s="156"/>
      <c r="BM15" s="153"/>
      <c r="BN15" s="153"/>
      <c r="BO15" s="153"/>
      <c r="BP15" s="154"/>
      <c r="BQ15" s="156"/>
      <c r="BR15" s="153"/>
      <c r="BS15" s="153"/>
      <c r="BT15" s="153"/>
      <c r="BU15" s="154"/>
      <c r="BV15" s="156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4"/>
    </row>
    <row r="16" spans="1:86" ht="14.45" customHeight="1" x14ac:dyDescent="0.25">
      <c r="A16" s="122" t="s">
        <v>24</v>
      </c>
      <c r="B16" s="116"/>
      <c r="C16" s="117"/>
      <c r="D16" s="122" t="s">
        <v>25</v>
      </c>
      <c r="E16" s="117"/>
      <c r="F16" s="122" t="s">
        <v>26</v>
      </c>
      <c r="G16" s="116"/>
      <c r="H16" s="116"/>
      <c r="I16" s="116"/>
      <c r="J16" s="116"/>
      <c r="K16" s="116"/>
      <c r="L16" s="116"/>
      <c r="M16" s="116"/>
      <c r="N16" s="116"/>
      <c r="O16" s="117"/>
      <c r="P16" s="122" t="s">
        <v>27</v>
      </c>
      <c r="Q16" s="116"/>
      <c r="R16" s="116"/>
      <c r="S16" s="117"/>
      <c r="T16" s="122" t="s">
        <v>28</v>
      </c>
      <c r="U16" s="116"/>
      <c r="V16" s="116"/>
      <c r="W16" s="117"/>
      <c r="X16" s="112">
        <v>6</v>
      </c>
      <c r="Y16" s="160"/>
      <c r="Z16" s="160"/>
      <c r="AA16" s="160"/>
      <c r="AB16" s="160"/>
      <c r="AC16" s="115">
        <v>7</v>
      </c>
      <c r="AD16" s="116"/>
      <c r="AE16" s="116"/>
      <c r="AF16" s="117"/>
      <c r="AG16" s="115">
        <v>8</v>
      </c>
      <c r="AH16" s="116"/>
      <c r="AI16" s="116"/>
      <c r="AJ16" s="117"/>
      <c r="AK16" s="115">
        <v>10</v>
      </c>
      <c r="AL16" s="116"/>
      <c r="AM16" s="116"/>
      <c r="AN16" s="116"/>
      <c r="AO16" s="116"/>
      <c r="AP16" s="13"/>
      <c r="AQ16" s="13"/>
      <c r="AR16" s="13"/>
      <c r="AS16" s="13"/>
      <c r="AT16" s="13"/>
      <c r="AU16" s="13"/>
      <c r="AV16" s="13"/>
      <c r="AW16" s="13"/>
      <c r="AX16" s="13"/>
      <c r="AY16" s="115">
        <v>11</v>
      </c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7"/>
      <c r="BL16" s="115">
        <v>12</v>
      </c>
      <c r="BM16" s="116"/>
      <c r="BN16" s="116"/>
      <c r="BO16" s="116"/>
      <c r="BP16" s="117"/>
      <c r="BQ16" s="115">
        <v>13</v>
      </c>
      <c r="BR16" s="116"/>
      <c r="BS16" s="116"/>
      <c r="BT16" s="116"/>
      <c r="BU16" s="117"/>
      <c r="BV16" s="122">
        <v>14</v>
      </c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7"/>
    </row>
    <row r="17" spans="1:86" ht="18.95" customHeight="1" x14ac:dyDescent="0.25">
      <c r="A17" s="161" t="s">
        <v>46</v>
      </c>
      <c r="B17" s="207"/>
      <c r="C17" s="208"/>
      <c r="D17" s="164" t="s">
        <v>67</v>
      </c>
      <c r="E17" s="219"/>
      <c r="F17" s="161" t="s">
        <v>43</v>
      </c>
      <c r="G17" s="207"/>
      <c r="H17" s="207"/>
      <c r="I17" s="207"/>
      <c r="J17" s="207"/>
      <c r="K17" s="207"/>
      <c r="L17" s="207"/>
      <c r="M17" s="207"/>
      <c r="N17" s="207"/>
      <c r="O17" s="208"/>
      <c r="P17" s="166">
        <v>0.5</v>
      </c>
      <c r="Q17" s="217"/>
      <c r="R17" s="217"/>
      <c r="S17" s="19"/>
      <c r="T17" s="16"/>
      <c r="U17" s="102">
        <v>1039.1400000000001</v>
      </c>
      <c r="V17" s="102"/>
      <c r="W17" s="103"/>
      <c r="X17" s="213">
        <v>0</v>
      </c>
      <c r="Y17" s="214"/>
      <c r="Z17" s="215"/>
      <c r="AA17" s="27"/>
      <c r="AB17" s="27"/>
      <c r="AC17" s="168">
        <v>0</v>
      </c>
      <c r="AD17" s="169"/>
      <c r="AE17" s="169"/>
      <c r="AF17" s="28"/>
      <c r="AG17" s="101">
        <v>0</v>
      </c>
      <c r="AH17" s="102"/>
      <c r="AI17" s="102"/>
      <c r="AJ17" s="103"/>
      <c r="AK17" s="101">
        <v>207.83</v>
      </c>
      <c r="AL17" s="102"/>
      <c r="AM17" s="102"/>
      <c r="AN17" s="15"/>
      <c r="AO17" s="15"/>
      <c r="AP17" s="17"/>
      <c r="AQ17" s="17"/>
      <c r="AR17" s="17"/>
      <c r="AS17" s="17"/>
      <c r="AT17" s="17"/>
      <c r="AU17" s="17"/>
      <c r="AV17" s="17"/>
      <c r="AW17" s="17"/>
      <c r="AX17" s="17"/>
      <c r="AY17" s="101">
        <v>1246.97</v>
      </c>
      <c r="AZ17" s="102"/>
      <c r="BA17" s="102"/>
      <c r="BB17" s="102"/>
      <c r="BC17" s="19"/>
      <c r="BD17" s="18"/>
      <c r="BE17" s="18"/>
      <c r="BF17" s="18"/>
      <c r="BG17" s="18"/>
      <c r="BH17" s="18"/>
      <c r="BI17" s="18"/>
      <c r="BJ17" s="18"/>
      <c r="BK17" s="18"/>
      <c r="BL17" s="209">
        <v>1735.53</v>
      </c>
      <c r="BM17" s="110"/>
      <c r="BN17" s="110"/>
      <c r="BO17" s="110"/>
      <c r="BP17" s="111"/>
      <c r="BQ17" s="101">
        <f t="shared" ref="BQ17:BQ25" si="0">AY17+BL17</f>
        <v>2982.5</v>
      </c>
      <c r="BR17" s="110"/>
      <c r="BS17" s="110"/>
      <c r="BT17" s="110"/>
      <c r="BU17" s="111"/>
      <c r="BV17" s="29"/>
      <c r="BW17" s="110"/>
      <c r="BX17" s="110"/>
      <c r="BY17" s="110"/>
      <c r="BZ17" s="17"/>
      <c r="CA17" s="17"/>
      <c r="CB17" s="17"/>
      <c r="CC17" s="17"/>
      <c r="CD17" s="17"/>
      <c r="CE17" s="17"/>
      <c r="CF17" s="17"/>
      <c r="CG17" s="17"/>
      <c r="CH17" s="19"/>
    </row>
    <row r="18" spans="1:86" ht="18.95" customHeight="1" x14ac:dyDescent="0.25">
      <c r="A18" s="161" t="s">
        <v>46</v>
      </c>
      <c r="B18" s="207"/>
      <c r="C18" s="208"/>
      <c r="D18" s="206" t="s">
        <v>67</v>
      </c>
      <c r="E18" s="165"/>
      <c r="F18" s="161" t="s">
        <v>44</v>
      </c>
      <c r="G18" s="207"/>
      <c r="H18" s="207"/>
      <c r="I18" s="207"/>
      <c r="J18" s="207"/>
      <c r="K18" s="207"/>
      <c r="L18" s="207"/>
      <c r="M18" s="207"/>
      <c r="N18" s="207"/>
      <c r="O18" s="208"/>
      <c r="P18" s="166">
        <v>0.5</v>
      </c>
      <c r="Q18" s="217"/>
      <c r="R18" s="217"/>
      <c r="S18" s="19"/>
      <c r="T18" s="16"/>
      <c r="U18" s="102">
        <v>1039.1400000000001</v>
      </c>
      <c r="V18" s="102"/>
      <c r="W18" s="103"/>
      <c r="X18" s="213">
        <v>0</v>
      </c>
      <c r="Y18" s="214"/>
      <c r="Z18" s="215"/>
      <c r="AA18" s="27"/>
      <c r="AB18" s="27"/>
      <c r="AC18" s="168">
        <v>0</v>
      </c>
      <c r="AD18" s="169"/>
      <c r="AE18" s="169"/>
      <c r="AF18" s="28"/>
      <c r="AG18" s="101">
        <v>0</v>
      </c>
      <c r="AH18" s="102"/>
      <c r="AI18" s="102"/>
      <c r="AJ18" s="103"/>
      <c r="AK18" s="101">
        <v>207.83</v>
      </c>
      <c r="AL18" s="102"/>
      <c r="AM18" s="102"/>
      <c r="AN18" s="15"/>
      <c r="AO18" s="15"/>
      <c r="AP18" s="17"/>
      <c r="AQ18" s="17"/>
      <c r="AR18" s="17"/>
      <c r="AS18" s="17"/>
      <c r="AT18" s="17"/>
      <c r="AU18" s="17"/>
      <c r="AV18" s="17"/>
      <c r="AW18" s="17"/>
      <c r="AX18" s="17"/>
      <c r="AY18" s="101">
        <v>1246.97</v>
      </c>
      <c r="AZ18" s="102"/>
      <c r="BA18" s="102"/>
      <c r="BB18" s="102"/>
      <c r="BC18" s="19"/>
      <c r="BD18" s="18"/>
      <c r="BE18" s="18"/>
      <c r="BF18" s="18"/>
      <c r="BG18" s="18"/>
      <c r="BH18" s="18"/>
      <c r="BI18" s="18"/>
      <c r="BJ18" s="18"/>
      <c r="BK18" s="18"/>
      <c r="BL18" s="209">
        <v>1735.53</v>
      </c>
      <c r="BM18" s="110"/>
      <c r="BN18" s="110"/>
      <c r="BO18" s="110"/>
      <c r="BP18" s="111"/>
      <c r="BQ18" s="101">
        <f t="shared" si="0"/>
        <v>2982.5</v>
      </c>
      <c r="BR18" s="110"/>
      <c r="BS18" s="110"/>
      <c r="BT18" s="110"/>
      <c r="BU18" s="111"/>
      <c r="BV18" s="29"/>
      <c r="BW18" s="110"/>
      <c r="BX18" s="110"/>
      <c r="BY18" s="110"/>
      <c r="BZ18" s="17"/>
      <c r="CA18" s="17"/>
      <c r="CB18" s="17"/>
      <c r="CC18" s="17"/>
      <c r="CD18" s="17"/>
      <c r="CE18" s="17"/>
      <c r="CF18" s="17"/>
      <c r="CG18" s="17"/>
      <c r="CH18" s="19"/>
    </row>
    <row r="19" spans="1:86" ht="18.95" customHeight="1" x14ac:dyDescent="0.25">
      <c r="A19" s="161" t="s">
        <v>46</v>
      </c>
      <c r="B19" s="207"/>
      <c r="C19" s="208"/>
      <c r="D19" s="206" t="s">
        <v>67</v>
      </c>
      <c r="E19" s="165"/>
      <c r="F19" s="161" t="s">
        <v>43</v>
      </c>
      <c r="G19" s="207"/>
      <c r="H19" s="207"/>
      <c r="I19" s="207"/>
      <c r="J19" s="207"/>
      <c r="K19" s="207"/>
      <c r="L19" s="207"/>
      <c r="M19" s="207"/>
      <c r="N19" s="207"/>
      <c r="O19" s="208"/>
      <c r="P19" s="209">
        <v>0.5</v>
      </c>
      <c r="Q19" s="110"/>
      <c r="R19" s="110"/>
      <c r="S19" s="19"/>
      <c r="T19" s="16"/>
      <c r="U19" s="102">
        <v>1039.1400000000001</v>
      </c>
      <c r="V19" s="102"/>
      <c r="W19" s="103"/>
      <c r="X19" s="213">
        <v>0</v>
      </c>
      <c r="Y19" s="214"/>
      <c r="Z19" s="215"/>
      <c r="AA19" s="27"/>
      <c r="AB19" s="27"/>
      <c r="AC19" s="168">
        <v>0</v>
      </c>
      <c r="AD19" s="169"/>
      <c r="AE19" s="169"/>
      <c r="AF19" s="28"/>
      <c r="AG19" s="101">
        <v>0</v>
      </c>
      <c r="AH19" s="102"/>
      <c r="AI19" s="102"/>
      <c r="AJ19" s="103"/>
      <c r="AK19" s="101">
        <v>207.83</v>
      </c>
      <c r="AL19" s="102"/>
      <c r="AM19" s="102"/>
      <c r="AN19" s="15"/>
      <c r="AO19" s="15"/>
      <c r="AP19" s="17"/>
      <c r="AQ19" s="17"/>
      <c r="AR19" s="17"/>
      <c r="AS19" s="17"/>
      <c r="AT19" s="17"/>
      <c r="AU19" s="17"/>
      <c r="AV19" s="17"/>
      <c r="AW19" s="17"/>
      <c r="AX19" s="17"/>
      <c r="AY19" s="101">
        <v>1246.97</v>
      </c>
      <c r="AZ19" s="102"/>
      <c r="BA19" s="102"/>
      <c r="BB19" s="102"/>
      <c r="BC19" s="19"/>
      <c r="BD19" s="18"/>
      <c r="BE19" s="18"/>
      <c r="BF19" s="18"/>
      <c r="BG19" s="18"/>
      <c r="BH19" s="18"/>
      <c r="BI19" s="18"/>
      <c r="BJ19" s="18"/>
      <c r="BK19" s="18"/>
      <c r="BL19" s="209">
        <v>1735.53</v>
      </c>
      <c r="BM19" s="110"/>
      <c r="BN19" s="110"/>
      <c r="BO19" s="110"/>
      <c r="BP19" s="111"/>
      <c r="BQ19" s="101">
        <f t="shared" si="0"/>
        <v>2982.5</v>
      </c>
      <c r="BR19" s="110"/>
      <c r="BS19" s="110"/>
      <c r="BT19" s="110"/>
      <c r="BU19" s="111"/>
      <c r="BV19" s="29"/>
      <c r="BW19" s="110"/>
      <c r="BX19" s="110"/>
      <c r="BY19" s="110"/>
      <c r="BZ19" s="17"/>
      <c r="CA19" s="17"/>
      <c r="CB19" s="17"/>
      <c r="CC19" s="17"/>
      <c r="CD19" s="17"/>
      <c r="CE19" s="17"/>
      <c r="CF19" s="17"/>
      <c r="CG19" s="17"/>
      <c r="CH19" s="19"/>
    </row>
    <row r="20" spans="1:86" ht="18.95" customHeight="1" x14ac:dyDescent="0.25">
      <c r="A20" s="161" t="s">
        <v>46</v>
      </c>
      <c r="B20" s="207"/>
      <c r="C20" s="208"/>
      <c r="D20" s="206" t="s">
        <v>67</v>
      </c>
      <c r="E20" s="165"/>
      <c r="F20" s="161" t="s">
        <v>50</v>
      </c>
      <c r="G20" s="207"/>
      <c r="H20" s="207"/>
      <c r="I20" s="207"/>
      <c r="J20" s="207"/>
      <c r="K20" s="207"/>
      <c r="L20" s="207"/>
      <c r="M20" s="207"/>
      <c r="N20" s="207"/>
      <c r="O20" s="208"/>
      <c r="P20" s="209">
        <v>1</v>
      </c>
      <c r="Q20" s="110"/>
      <c r="R20" s="17"/>
      <c r="S20" s="19"/>
      <c r="T20" s="16"/>
      <c r="U20" s="102">
        <v>2723.85</v>
      </c>
      <c r="V20" s="102"/>
      <c r="W20" s="103"/>
      <c r="X20" s="213">
        <v>363.18</v>
      </c>
      <c r="Y20" s="214"/>
      <c r="Z20" s="215"/>
      <c r="AA20" s="27"/>
      <c r="AB20" s="27"/>
      <c r="AC20" s="168">
        <v>0.5</v>
      </c>
      <c r="AD20" s="169"/>
      <c r="AE20" s="30"/>
      <c r="AF20" s="28"/>
      <c r="AG20" s="101">
        <f>U20*AC20</f>
        <v>1361.925</v>
      </c>
      <c r="AH20" s="102"/>
      <c r="AI20" s="102"/>
      <c r="AJ20" s="24"/>
      <c r="AK20" s="101">
        <v>889.79</v>
      </c>
      <c r="AL20" s="102"/>
      <c r="AM20" s="102"/>
      <c r="AN20" s="15"/>
      <c r="AO20" s="15"/>
      <c r="AP20" s="17"/>
      <c r="AQ20" s="17"/>
      <c r="AR20" s="17"/>
      <c r="AS20" s="17"/>
      <c r="AT20" s="17"/>
      <c r="AU20" s="17"/>
      <c r="AV20" s="17"/>
      <c r="AW20" s="17"/>
      <c r="AX20" s="17"/>
      <c r="AY20" s="101">
        <v>5338.75</v>
      </c>
      <c r="AZ20" s="102"/>
      <c r="BA20" s="102"/>
      <c r="BB20" s="15"/>
      <c r="BC20" s="19"/>
      <c r="BD20" s="18"/>
      <c r="BE20" s="18"/>
      <c r="BF20" s="18"/>
      <c r="BG20" s="18"/>
      <c r="BH20" s="18"/>
      <c r="BI20" s="18"/>
      <c r="BJ20" s="18"/>
      <c r="BK20" s="18"/>
      <c r="BL20" s="209">
        <v>626.25</v>
      </c>
      <c r="BM20" s="110"/>
      <c r="BN20" s="110"/>
      <c r="BO20" s="17"/>
      <c r="BP20" s="19"/>
      <c r="BQ20" s="101">
        <f t="shared" si="0"/>
        <v>5965</v>
      </c>
      <c r="BR20" s="102"/>
      <c r="BS20" s="102"/>
      <c r="BT20" s="102"/>
      <c r="BU20" s="103"/>
      <c r="BV20" s="29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9"/>
    </row>
    <row r="21" spans="1:86" ht="18.95" customHeight="1" x14ac:dyDescent="0.25">
      <c r="A21" s="161" t="s">
        <v>46</v>
      </c>
      <c r="B21" s="207"/>
      <c r="C21" s="208"/>
      <c r="D21" s="206" t="s">
        <v>67</v>
      </c>
      <c r="E21" s="165"/>
      <c r="F21" s="161" t="s">
        <v>50</v>
      </c>
      <c r="G21" s="207"/>
      <c r="H21" s="207"/>
      <c r="I21" s="207"/>
      <c r="J21" s="207"/>
      <c r="K21" s="207"/>
      <c r="L21" s="207"/>
      <c r="M21" s="207"/>
      <c r="N21" s="207"/>
      <c r="O21" s="208"/>
      <c r="P21" s="209">
        <v>1</v>
      </c>
      <c r="Q21" s="110"/>
      <c r="R21" s="17"/>
      <c r="S21" s="19"/>
      <c r="T21" s="166">
        <v>2723.85</v>
      </c>
      <c r="U21" s="217"/>
      <c r="V21" s="217"/>
      <c r="W21" s="218"/>
      <c r="X21" s="213">
        <v>363.18</v>
      </c>
      <c r="Y21" s="214"/>
      <c r="Z21" s="215"/>
      <c r="AA21" s="27"/>
      <c r="AB21" s="27"/>
      <c r="AC21" s="168">
        <v>0.5</v>
      </c>
      <c r="AD21" s="169"/>
      <c r="AE21" s="30"/>
      <c r="AF21" s="28"/>
      <c r="AG21" s="101">
        <f>T21*AC21</f>
        <v>1361.925</v>
      </c>
      <c r="AH21" s="102"/>
      <c r="AI21" s="102"/>
      <c r="AJ21" s="24"/>
      <c r="AK21" s="101">
        <v>889.79</v>
      </c>
      <c r="AL21" s="102"/>
      <c r="AM21" s="102"/>
      <c r="AN21" s="15"/>
      <c r="AO21" s="15"/>
      <c r="AP21" s="17"/>
      <c r="AQ21" s="17"/>
      <c r="AR21" s="17"/>
      <c r="AS21" s="17"/>
      <c r="AT21" s="17"/>
      <c r="AU21" s="17"/>
      <c r="AV21" s="17"/>
      <c r="AW21" s="17"/>
      <c r="AX21" s="17"/>
      <c r="AY21" s="101">
        <v>5338.75</v>
      </c>
      <c r="AZ21" s="102"/>
      <c r="BA21" s="102"/>
      <c r="BB21" s="15"/>
      <c r="BC21" s="19"/>
      <c r="BD21" s="18"/>
      <c r="BE21" s="18"/>
      <c r="BF21" s="18"/>
      <c r="BG21" s="18"/>
      <c r="BH21" s="18"/>
      <c r="BI21" s="18"/>
      <c r="BJ21" s="18"/>
      <c r="BK21" s="18"/>
      <c r="BL21" s="209">
        <v>626.25</v>
      </c>
      <c r="BM21" s="110"/>
      <c r="BN21" s="110"/>
      <c r="BO21" s="17"/>
      <c r="BP21" s="19"/>
      <c r="BQ21" s="101">
        <f t="shared" si="0"/>
        <v>5965</v>
      </c>
      <c r="BR21" s="102"/>
      <c r="BS21" s="102"/>
      <c r="BT21" s="102"/>
      <c r="BU21" s="103"/>
      <c r="BV21" s="29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9"/>
    </row>
    <row r="22" spans="1:86" ht="18.95" customHeight="1" x14ac:dyDescent="0.25">
      <c r="A22" s="161" t="s">
        <v>46</v>
      </c>
      <c r="B22" s="207"/>
      <c r="C22" s="208"/>
      <c r="D22" s="206" t="s">
        <v>67</v>
      </c>
      <c r="E22" s="165"/>
      <c r="F22" s="161" t="s">
        <v>50</v>
      </c>
      <c r="G22" s="207"/>
      <c r="H22" s="207"/>
      <c r="I22" s="207"/>
      <c r="J22" s="207"/>
      <c r="K22" s="207"/>
      <c r="L22" s="207"/>
      <c r="M22" s="207"/>
      <c r="N22" s="207"/>
      <c r="O22" s="208"/>
      <c r="P22" s="209">
        <v>1</v>
      </c>
      <c r="Q22" s="110"/>
      <c r="R22" s="17"/>
      <c r="S22" s="19"/>
      <c r="T22" s="16"/>
      <c r="U22" s="102">
        <v>2723.85</v>
      </c>
      <c r="V22" s="102"/>
      <c r="W22" s="103"/>
      <c r="X22" s="213">
        <v>363.18</v>
      </c>
      <c r="Y22" s="214"/>
      <c r="Z22" s="215"/>
      <c r="AA22" s="27"/>
      <c r="AB22" s="27"/>
      <c r="AC22" s="168">
        <v>0.5</v>
      </c>
      <c r="AD22" s="169"/>
      <c r="AE22" s="30"/>
      <c r="AF22" s="28"/>
      <c r="AG22" s="101">
        <f>U22*AC22</f>
        <v>1361.925</v>
      </c>
      <c r="AH22" s="102"/>
      <c r="AI22" s="102"/>
      <c r="AJ22" s="24"/>
      <c r="AK22" s="101">
        <v>889.79</v>
      </c>
      <c r="AL22" s="102"/>
      <c r="AM22" s="102"/>
      <c r="AN22" s="15"/>
      <c r="AO22" s="15"/>
      <c r="AP22" s="17"/>
      <c r="AQ22" s="17"/>
      <c r="AR22" s="17"/>
      <c r="AS22" s="17"/>
      <c r="AT22" s="17"/>
      <c r="AU22" s="17"/>
      <c r="AV22" s="17"/>
      <c r="AW22" s="17"/>
      <c r="AX22" s="17"/>
      <c r="AY22" s="101">
        <v>5338.75</v>
      </c>
      <c r="AZ22" s="102"/>
      <c r="BA22" s="102"/>
      <c r="BB22" s="15"/>
      <c r="BC22" s="19"/>
      <c r="BD22" s="18"/>
      <c r="BE22" s="18"/>
      <c r="BF22" s="18"/>
      <c r="BG22" s="18"/>
      <c r="BH22" s="18"/>
      <c r="BI22" s="18"/>
      <c r="BJ22" s="18"/>
      <c r="BK22" s="18"/>
      <c r="BL22" s="209">
        <v>626.25</v>
      </c>
      <c r="BM22" s="110"/>
      <c r="BN22" s="110"/>
      <c r="BO22" s="17"/>
      <c r="BP22" s="19"/>
      <c r="BQ22" s="101">
        <f t="shared" si="0"/>
        <v>5965</v>
      </c>
      <c r="BR22" s="102"/>
      <c r="BS22" s="102"/>
      <c r="BT22" s="102"/>
      <c r="BU22" s="103"/>
      <c r="BV22" s="29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9"/>
    </row>
    <row r="23" spans="1:86" ht="18.95" customHeight="1" x14ac:dyDescent="0.25">
      <c r="A23" s="161" t="s">
        <v>46</v>
      </c>
      <c r="B23" s="207"/>
      <c r="C23" s="208"/>
      <c r="D23" s="206" t="s">
        <v>67</v>
      </c>
      <c r="E23" s="165"/>
      <c r="F23" s="161" t="s">
        <v>50</v>
      </c>
      <c r="G23" s="207"/>
      <c r="H23" s="207"/>
      <c r="I23" s="207"/>
      <c r="J23" s="207"/>
      <c r="K23" s="207"/>
      <c r="L23" s="207"/>
      <c r="M23" s="207"/>
      <c r="N23" s="207"/>
      <c r="O23" s="208"/>
      <c r="P23" s="209">
        <v>1</v>
      </c>
      <c r="Q23" s="110"/>
      <c r="R23" s="17"/>
      <c r="S23" s="19"/>
      <c r="T23" s="16"/>
      <c r="U23" s="102">
        <v>2723.85</v>
      </c>
      <c r="V23" s="102"/>
      <c r="W23" s="103"/>
      <c r="X23" s="213">
        <v>363.18</v>
      </c>
      <c r="Y23" s="214"/>
      <c r="Z23" s="215"/>
      <c r="AA23" s="27"/>
      <c r="AB23" s="27"/>
      <c r="AC23" s="168">
        <v>0.5</v>
      </c>
      <c r="AD23" s="169"/>
      <c r="AE23" s="30"/>
      <c r="AF23" s="28"/>
      <c r="AG23" s="101">
        <f>U23*AC23</f>
        <v>1361.925</v>
      </c>
      <c r="AH23" s="102"/>
      <c r="AI23" s="102"/>
      <c r="AJ23" s="24"/>
      <c r="AK23" s="101">
        <v>889.79</v>
      </c>
      <c r="AL23" s="102"/>
      <c r="AM23" s="102"/>
      <c r="AN23" s="15"/>
      <c r="AO23" s="15"/>
      <c r="AP23" s="17"/>
      <c r="AQ23" s="17"/>
      <c r="AR23" s="17"/>
      <c r="AS23" s="17"/>
      <c r="AT23" s="17"/>
      <c r="AU23" s="17"/>
      <c r="AV23" s="17"/>
      <c r="AW23" s="17"/>
      <c r="AX23" s="17"/>
      <c r="AY23" s="101">
        <v>5338.75</v>
      </c>
      <c r="AZ23" s="102"/>
      <c r="BA23" s="102"/>
      <c r="BB23" s="15"/>
      <c r="BC23" s="19"/>
      <c r="BD23" s="18"/>
      <c r="BE23" s="18"/>
      <c r="BF23" s="18"/>
      <c r="BG23" s="18"/>
      <c r="BH23" s="18"/>
      <c r="BI23" s="18"/>
      <c r="BJ23" s="18"/>
      <c r="BK23" s="18"/>
      <c r="BL23" s="209">
        <v>626.25</v>
      </c>
      <c r="BM23" s="110"/>
      <c r="BN23" s="110"/>
      <c r="BO23" s="17"/>
      <c r="BP23" s="19"/>
      <c r="BQ23" s="101">
        <f t="shared" si="0"/>
        <v>5965</v>
      </c>
      <c r="BR23" s="102"/>
      <c r="BS23" s="102"/>
      <c r="BT23" s="102"/>
      <c r="BU23" s="103"/>
      <c r="BV23" s="29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9"/>
    </row>
    <row r="24" spans="1:86" ht="18.95" customHeight="1" x14ac:dyDescent="0.25">
      <c r="A24" s="161" t="s">
        <v>46</v>
      </c>
      <c r="B24" s="207"/>
      <c r="C24" s="208"/>
      <c r="D24" s="206" t="s">
        <v>67</v>
      </c>
      <c r="E24" s="165"/>
      <c r="F24" s="161" t="s">
        <v>50</v>
      </c>
      <c r="G24" s="207"/>
      <c r="H24" s="207"/>
      <c r="I24" s="207"/>
      <c r="J24" s="207"/>
      <c r="K24" s="207"/>
      <c r="L24" s="207"/>
      <c r="M24" s="207"/>
      <c r="N24" s="207"/>
      <c r="O24" s="208"/>
      <c r="P24" s="209">
        <v>1</v>
      </c>
      <c r="Q24" s="110"/>
      <c r="R24" s="17"/>
      <c r="S24" s="19"/>
      <c r="T24" s="16"/>
      <c r="U24" s="102">
        <v>2723.85</v>
      </c>
      <c r="V24" s="102"/>
      <c r="W24" s="103"/>
      <c r="X24" s="213">
        <v>363.18</v>
      </c>
      <c r="Y24" s="214"/>
      <c r="Z24" s="215"/>
      <c r="AA24" s="27"/>
      <c r="AB24" s="27"/>
      <c r="AC24" s="168">
        <v>0.5</v>
      </c>
      <c r="AD24" s="169"/>
      <c r="AE24" s="30"/>
      <c r="AF24" s="28"/>
      <c r="AG24" s="101">
        <f>U24*AC24</f>
        <v>1361.925</v>
      </c>
      <c r="AH24" s="102"/>
      <c r="AI24" s="102"/>
      <c r="AJ24" s="24"/>
      <c r="AK24" s="101">
        <v>889.79</v>
      </c>
      <c r="AL24" s="102"/>
      <c r="AM24" s="102"/>
      <c r="AN24" s="15"/>
      <c r="AO24" s="15"/>
      <c r="AP24" s="17"/>
      <c r="AQ24" s="17"/>
      <c r="AR24" s="17"/>
      <c r="AS24" s="17"/>
      <c r="AT24" s="17"/>
      <c r="AU24" s="17"/>
      <c r="AV24" s="17"/>
      <c r="AW24" s="17"/>
      <c r="AX24" s="17"/>
      <c r="AY24" s="101">
        <v>5338.75</v>
      </c>
      <c r="AZ24" s="102"/>
      <c r="BA24" s="102"/>
      <c r="BB24" s="15"/>
      <c r="BC24" s="19"/>
      <c r="BD24" s="18"/>
      <c r="BE24" s="18"/>
      <c r="BF24" s="18"/>
      <c r="BG24" s="18"/>
      <c r="BH24" s="18"/>
      <c r="BI24" s="18"/>
      <c r="BJ24" s="18"/>
      <c r="BK24" s="18"/>
      <c r="BL24" s="209">
        <v>626.25</v>
      </c>
      <c r="BM24" s="110"/>
      <c r="BN24" s="110"/>
      <c r="BO24" s="17"/>
      <c r="BP24" s="19"/>
      <c r="BQ24" s="101">
        <f t="shared" si="0"/>
        <v>5965</v>
      </c>
      <c r="BR24" s="102"/>
      <c r="BS24" s="102"/>
      <c r="BT24" s="102"/>
      <c r="BU24" s="103"/>
      <c r="BV24" s="29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9"/>
    </row>
    <row r="25" spans="1:86" ht="18.95" customHeight="1" x14ac:dyDescent="0.25">
      <c r="A25" s="161" t="s">
        <v>46</v>
      </c>
      <c r="B25" s="162"/>
      <c r="C25" s="163"/>
      <c r="D25" s="164" t="s">
        <v>67</v>
      </c>
      <c r="E25" s="165"/>
      <c r="F25" s="216" t="s">
        <v>50</v>
      </c>
      <c r="G25" s="95"/>
      <c r="H25" s="95"/>
      <c r="I25" s="95"/>
      <c r="J25" s="95"/>
      <c r="K25" s="95"/>
      <c r="L25" s="95"/>
      <c r="M25" s="95"/>
      <c r="N25" s="95"/>
      <c r="O25" s="96"/>
      <c r="P25" s="166">
        <v>1</v>
      </c>
      <c r="Q25" s="110"/>
      <c r="R25" s="110"/>
      <c r="S25" s="111"/>
      <c r="T25" s="166">
        <v>2723.85</v>
      </c>
      <c r="U25" s="110"/>
      <c r="V25" s="110"/>
      <c r="W25" s="111"/>
      <c r="X25" s="99">
        <v>363.18</v>
      </c>
      <c r="Y25" s="100"/>
      <c r="Z25" s="100"/>
      <c r="AA25" s="100"/>
      <c r="AB25" s="100"/>
      <c r="AC25" s="168">
        <v>0.5</v>
      </c>
      <c r="AD25" s="169"/>
      <c r="AE25" s="169"/>
      <c r="AF25" s="170"/>
      <c r="AG25" s="101">
        <f>T25*AC25</f>
        <v>1361.925</v>
      </c>
      <c r="AH25" s="102"/>
      <c r="AI25" s="102"/>
      <c r="AJ25" s="103"/>
      <c r="AK25" s="101">
        <v>889.79</v>
      </c>
      <c r="AL25" s="102"/>
      <c r="AM25" s="102"/>
      <c r="AN25" s="102"/>
      <c r="AO25" s="102"/>
      <c r="AP25" s="17"/>
      <c r="AQ25" s="17"/>
      <c r="AR25" s="17"/>
      <c r="AS25" s="17"/>
      <c r="AT25" s="17"/>
      <c r="AU25" s="17"/>
      <c r="AV25" s="17"/>
      <c r="AW25" s="17"/>
      <c r="AX25" s="17"/>
      <c r="AY25" s="101">
        <v>5338.75</v>
      </c>
      <c r="AZ25" s="110"/>
      <c r="BA25" s="110"/>
      <c r="BB25" s="110"/>
      <c r="BC25" s="111"/>
      <c r="BD25" s="18"/>
      <c r="BE25" s="18"/>
      <c r="BF25" s="18"/>
      <c r="BG25" s="18"/>
      <c r="BH25" s="18"/>
      <c r="BI25" s="18"/>
      <c r="BJ25" s="18"/>
      <c r="BK25" s="18"/>
      <c r="BL25" s="209">
        <v>626.25</v>
      </c>
      <c r="BM25" s="110"/>
      <c r="BN25" s="110"/>
      <c r="BO25" s="110"/>
      <c r="BP25" s="111"/>
      <c r="BQ25" s="101">
        <f t="shared" si="0"/>
        <v>5965</v>
      </c>
      <c r="BR25" s="102"/>
      <c r="BS25" s="102"/>
      <c r="BT25" s="102"/>
      <c r="BU25" s="103"/>
      <c r="BV25" s="210"/>
      <c r="BW25" s="211"/>
      <c r="BX25" s="211"/>
      <c r="BY25" s="211"/>
      <c r="BZ25" s="211"/>
      <c r="CA25" s="211"/>
      <c r="CB25" s="211"/>
      <c r="CC25" s="211"/>
      <c r="CD25" s="211"/>
      <c r="CE25" s="211"/>
      <c r="CF25" s="211"/>
      <c r="CG25" s="211"/>
      <c r="CH25" s="212"/>
    </row>
    <row r="26" spans="1:86" ht="0.75" customHeight="1" x14ac:dyDescent="0.25">
      <c r="A26" s="107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</row>
    <row r="27" spans="1:86" ht="14.45" customHeight="1" x14ac:dyDescent="0.25">
      <c r="A27" s="174" t="s">
        <v>30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94">
        <f>P17+P18+P19+P20+P21+P22+P23+P24+P25</f>
        <v>7.5</v>
      </c>
      <c r="Q27" s="195"/>
      <c r="R27" s="195"/>
      <c r="S27" s="195"/>
      <c r="T27" s="196">
        <f>U17+U18+U19+U20+T21+U22+U23+U24+T25</f>
        <v>19460.52</v>
      </c>
      <c r="U27" s="195"/>
      <c r="V27" s="195"/>
      <c r="W27" s="195"/>
      <c r="X27" s="197">
        <f>X17+X18+X19+X20+X21+X22+X23+X24+X25</f>
        <v>2179.08</v>
      </c>
      <c r="Y27" s="198"/>
      <c r="Z27" s="198"/>
      <c r="AA27" s="22"/>
      <c r="AB27" s="22"/>
      <c r="AC27" s="160"/>
      <c r="AD27" s="160"/>
      <c r="AE27" s="160"/>
      <c r="AF27" s="160"/>
      <c r="AG27" s="200">
        <v>8171.58</v>
      </c>
      <c r="AH27" s="160"/>
      <c r="AI27" s="160"/>
      <c r="AJ27" s="160"/>
      <c r="AK27" s="199">
        <f>AK17+AK18+AK19+AK20+AK21+AK22+AK23+AK24+AK25</f>
        <v>5962.23</v>
      </c>
      <c r="AL27" s="116"/>
      <c r="AM27" s="117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199">
        <f>AY17+AY18+AY19+AY20+AY21+AY22+AY23+AY24+AY25</f>
        <v>35773.410000000003</v>
      </c>
      <c r="AZ27" s="116"/>
      <c r="BA27" s="117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199">
        <f>BL17+BL18+BL19+BL20+BL21+BL22+BL23+BL24+BL25</f>
        <v>8964.09</v>
      </c>
      <c r="BM27" s="204"/>
      <c r="BN27" s="204"/>
      <c r="BO27" s="205"/>
      <c r="BP27" s="25"/>
      <c r="BQ27" s="199">
        <f>BQ17+BQ18+BQ19+BQ20+BQ21+BQ22+BQ23+BQ24+BQ25</f>
        <v>44737.5</v>
      </c>
      <c r="BR27" s="116"/>
      <c r="BS27" s="116"/>
      <c r="BT27" s="116"/>
      <c r="BU27" s="117"/>
      <c r="BV27" s="26"/>
      <c r="BW27" s="202"/>
      <c r="BX27" s="203"/>
      <c r="BY27" s="23"/>
      <c r="BZ27" s="23"/>
      <c r="CA27" s="23"/>
      <c r="CB27" s="23"/>
      <c r="CC27" s="23"/>
      <c r="CD27" s="23"/>
      <c r="CE27" s="23"/>
      <c r="CF27" s="23"/>
      <c r="CG27" s="23"/>
      <c r="CH27" s="23"/>
    </row>
    <row r="28" spans="1:86" ht="22.9" customHeight="1" x14ac:dyDescent="0.25"/>
    <row r="29" spans="1:86" ht="53.25" customHeight="1" x14ac:dyDescent="0.25">
      <c r="A29" s="185" t="s">
        <v>31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201" t="s">
        <v>59</v>
      </c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182" t="s">
        <v>60</v>
      </c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</row>
    <row r="30" spans="1:86" ht="9.1999999999999993" customHeight="1" x14ac:dyDescent="0.25">
      <c r="L30" s="144" t="s">
        <v>32</v>
      </c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Z30" s="144" t="s">
        <v>34</v>
      </c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</row>
    <row r="31" spans="1:86" ht="17.45" customHeight="1" x14ac:dyDescent="0.25"/>
    <row r="32" spans="1:86" ht="15.2" customHeight="1" x14ac:dyDescent="0.25">
      <c r="A32" s="185"/>
      <c r="B32" s="131"/>
      <c r="C32" s="131"/>
      <c r="D32" s="131"/>
      <c r="E32" s="184"/>
      <c r="F32" s="148"/>
      <c r="G32" s="148"/>
      <c r="H32" s="148"/>
      <c r="I32" s="148"/>
      <c r="J32" s="148"/>
      <c r="K32" s="148"/>
      <c r="L32" s="148"/>
      <c r="M32" s="148"/>
      <c r="O32" s="184"/>
      <c r="P32" s="148"/>
      <c r="Q32" s="148"/>
      <c r="R32" s="148"/>
      <c r="S32" s="148"/>
      <c r="T32" s="148"/>
      <c r="U32" s="148"/>
      <c r="V32" s="148"/>
      <c r="W32" s="148"/>
    </row>
    <row r="33" spans="5:23" ht="9.1999999999999993" customHeight="1" x14ac:dyDescent="0.25">
      <c r="E33" s="144"/>
      <c r="F33" s="145"/>
      <c r="G33" s="145"/>
      <c r="H33" s="145"/>
      <c r="I33" s="145"/>
      <c r="J33" s="145"/>
      <c r="K33" s="145"/>
      <c r="L33" s="145"/>
      <c r="M33" s="145"/>
      <c r="O33" s="144"/>
      <c r="P33" s="145"/>
      <c r="Q33" s="145"/>
      <c r="R33" s="145"/>
      <c r="S33" s="145"/>
      <c r="T33" s="145"/>
      <c r="U33" s="145"/>
      <c r="V33" s="145"/>
      <c r="W33" s="145"/>
    </row>
  </sheetData>
  <mergeCells count="189">
    <mergeCell ref="AK1:CH1"/>
    <mergeCell ref="CD2:CH2"/>
    <mergeCell ref="CD3:CH3"/>
    <mergeCell ref="CD4:CH4"/>
    <mergeCell ref="AZ3:CC3"/>
    <mergeCell ref="A5:BW5"/>
    <mergeCell ref="BL4:BX4"/>
    <mergeCell ref="BU2:BX2"/>
    <mergeCell ref="AB10:AJ10"/>
    <mergeCell ref="AK10:BZ10"/>
    <mergeCell ref="CA10:CB10"/>
    <mergeCell ref="CC10:CD10"/>
    <mergeCell ref="AG8:AM8"/>
    <mergeCell ref="A4:AY4"/>
    <mergeCell ref="AC14:AJ14"/>
    <mergeCell ref="AK14:AO15"/>
    <mergeCell ref="AY14:BK15"/>
    <mergeCell ref="BL14:BP15"/>
    <mergeCell ref="J7:Q7"/>
    <mergeCell ref="R7:W7"/>
    <mergeCell ref="A8:I8"/>
    <mergeCell ref="J8:Q8"/>
    <mergeCell ref="R8:Y8"/>
    <mergeCell ref="X10:Z10"/>
    <mergeCell ref="A16:C16"/>
    <mergeCell ref="D16:E16"/>
    <mergeCell ref="F16:O16"/>
    <mergeCell ref="P16:S16"/>
    <mergeCell ref="T16:W16"/>
    <mergeCell ref="AY16:BK16"/>
    <mergeCell ref="C12:F12"/>
    <mergeCell ref="I12:J12"/>
    <mergeCell ref="K12:L12"/>
    <mergeCell ref="M12:P12"/>
    <mergeCell ref="Q12:U12"/>
    <mergeCell ref="Y12:BX12"/>
    <mergeCell ref="BQ14:BU15"/>
    <mergeCell ref="BV14:CH15"/>
    <mergeCell ref="A15:C15"/>
    <mergeCell ref="D15:E15"/>
    <mergeCell ref="X15:AB15"/>
    <mergeCell ref="AC15:AJ15"/>
    <mergeCell ref="BY12:CA12"/>
    <mergeCell ref="A14:E14"/>
    <mergeCell ref="F14:O15"/>
    <mergeCell ref="P14:S15"/>
    <mergeCell ref="T14:W15"/>
    <mergeCell ref="X14:AB14"/>
    <mergeCell ref="BL16:BP16"/>
    <mergeCell ref="BQ16:BU16"/>
    <mergeCell ref="BV16:CH16"/>
    <mergeCell ref="X16:AB16"/>
    <mergeCell ref="AC16:AF16"/>
    <mergeCell ref="AG16:AJ16"/>
    <mergeCell ref="AK16:AO16"/>
    <mergeCell ref="AY18:BB18"/>
    <mergeCell ref="BL18:BP18"/>
    <mergeCell ref="BQ18:BU18"/>
    <mergeCell ref="AK18:AM18"/>
    <mergeCell ref="X18:Z18"/>
    <mergeCell ref="BW17:BY17"/>
    <mergeCell ref="A18:C18"/>
    <mergeCell ref="D18:E18"/>
    <mergeCell ref="F18:O18"/>
    <mergeCell ref="P18:R18"/>
    <mergeCell ref="U18:W18"/>
    <mergeCell ref="AG17:AJ17"/>
    <mergeCell ref="AK17:AM17"/>
    <mergeCell ref="AY17:BB17"/>
    <mergeCell ref="BW18:BY18"/>
    <mergeCell ref="BL17:BP17"/>
    <mergeCell ref="BQ17:BU17"/>
    <mergeCell ref="X17:Z17"/>
    <mergeCell ref="AC17:AE17"/>
    <mergeCell ref="A17:C17"/>
    <mergeCell ref="D17:E17"/>
    <mergeCell ref="F17:O17"/>
    <mergeCell ref="P17:R17"/>
    <mergeCell ref="U17:W17"/>
    <mergeCell ref="AC18:AE18"/>
    <mergeCell ref="AG18:AJ18"/>
    <mergeCell ref="BW19:BY19"/>
    <mergeCell ref="A20:C20"/>
    <mergeCell ref="D20:E20"/>
    <mergeCell ref="F20:O20"/>
    <mergeCell ref="P20:Q20"/>
    <mergeCell ref="U20:W20"/>
    <mergeCell ref="AG19:AJ19"/>
    <mergeCell ref="AK19:AM19"/>
    <mergeCell ref="AY19:BB19"/>
    <mergeCell ref="X20:Z20"/>
    <mergeCell ref="A19:C19"/>
    <mergeCell ref="D19:E19"/>
    <mergeCell ref="F19:O19"/>
    <mergeCell ref="P19:R19"/>
    <mergeCell ref="U19:W19"/>
    <mergeCell ref="BL19:BP19"/>
    <mergeCell ref="BQ19:BU19"/>
    <mergeCell ref="X19:Z19"/>
    <mergeCell ref="AC19:AE19"/>
    <mergeCell ref="X21:Z21"/>
    <mergeCell ref="BL20:BN20"/>
    <mergeCell ref="BQ20:BU20"/>
    <mergeCell ref="A21:C21"/>
    <mergeCell ref="D21:E21"/>
    <mergeCell ref="F21:O21"/>
    <mergeCell ref="P21:Q21"/>
    <mergeCell ref="T21:W21"/>
    <mergeCell ref="AY21:BA21"/>
    <mergeCell ref="BL21:BN21"/>
    <mergeCell ref="BQ21:BU21"/>
    <mergeCell ref="AC20:AD20"/>
    <mergeCell ref="AG20:AI20"/>
    <mergeCell ref="AK20:AM20"/>
    <mergeCell ref="AY20:BA20"/>
    <mergeCell ref="AG21:AI21"/>
    <mergeCell ref="AK21:AM21"/>
    <mergeCell ref="AC21:AD21"/>
    <mergeCell ref="A23:C23"/>
    <mergeCell ref="D23:E23"/>
    <mergeCell ref="F23:O23"/>
    <mergeCell ref="P23:Q23"/>
    <mergeCell ref="U23:W23"/>
    <mergeCell ref="X22:Z22"/>
    <mergeCell ref="AC22:AD22"/>
    <mergeCell ref="AG22:AI22"/>
    <mergeCell ref="X23:Z23"/>
    <mergeCell ref="A22:C22"/>
    <mergeCell ref="D22:E22"/>
    <mergeCell ref="F22:O22"/>
    <mergeCell ref="P22:Q22"/>
    <mergeCell ref="U22:W22"/>
    <mergeCell ref="AC23:AD23"/>
    <mergeCell ref="AG23:AI23"/>
    <mergeCell ref="AK22:AM22"/>
    <mergeCell ref="AY22:BA22"/>
    <mergeCell ref="BL22:BN22"/>
    <mergeCell ref="AK23:AM23"/>
    <mergeCell ref="AY23:BA23"/>
    <mergeCell ref="BL23:BN23"/>
    <mergeCell ref="BQ22:BU22"/>
    <mergeCell ref="BQ23:BU23"/>
    <mergeCell ref="A25:C25"/>
    <mergeCell ref="D25:E25"/>
    <mergeCell ref="AG24:AI24"/>
    <mergeCell ref="AK25:AO25"/>
    <mergeCell ref="AY25:BC25"/>
    <mergeCell ref="BL25:BP25"/>
    <mergeCell ref="BQ25:BU25"/>
    <mergeCell ref="X25:AB25"/>
    <mergeCell ref="AC25:AF25"/>
    <mergeCell ref="X24:Z24"/>
    <mergeCell ref="AC24:AD24"/>
    <mergeCell ref="AY24:BA24"/>
    <mergeCell ref="F25:O25"/>
    <mergeCell ref="P25:S25"/>
    <mergeCell ref="T25:W25"/>
    <mergeCell ref="A24:C24"/>
    <mergeCell ref="D24:E24"/>
    <mergeCell ref="F24:O24"/>
    <mergeCell ref="P24:Q24"/>
    <mergeCell ref="U24:W24"/>
    <mergeCell ref="AK24:AM24"/>
    <mergeCell ref="BL24:BN24"/>
    <mergeCell ref="BQ24:BU24"/>
    <mergeCell ref="BV25:CH25"/>
    <mergeCell ref="A26:CH26"/>
    <mergeCell ref="AG25:AJ25"/>
    <mergeCell ref="A27:O27"/>
    <mergeCell ref="P27:S27"/>
    <mergeCell ref="T27:W27"/>
    <mergeCell ref="X27:Z27"/>
    <mergeCell ref="E33:M33"/>
    <mergeCell ref="O33:W33"/>
    <mergeCell ref="AK27:AM27"/>
    <mergeCell ref="AY27:BA27"/>
    <mergeCell ref="L30:V30"/>
    <mergeCell ref="Z30:BY30"/>
    <mergeCell ref="A32:D32"/>
    <mergeCell ref="E32:M32"/>
    <mergeCell ref="O32:W32"/>
    <mergeCell ref="AC27:AF27"/>
    <mergeCell ref="AG27:AJ27"/>
    <mergeCell ref="A29:K29"/>
    <mergeCell ref="L29:Y29"/>
    <mergeCell ref="BQ27:BU27"/>
    <mergeCell ref="Z29:BY29"/>
    <mergeCell ref="BW27:BX27"/>
    <mergeCell ref="BL27:BO27"/>
  </mergeCells>
  <pageMargins left="0.70866141732283472" right="0.70866141732283472" top="0.70866141732283472" bottom="0.35433070866141736" header="0.31496062992125984" footer="0.31496062992125984"/>
  <pageSetup paperSize="9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28"/>
  <sheetViews>
    <sheetView view="pageBreakPreview" topLeftCell="A7" zoomScaleNormal="100" zoomScaleSheetLayoutView="100" workbookViewId="0">
      <selection activeCell="A3" sqref="A3:CI27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5.42578125" style="1" customWidth="1"/>
    <col min="4" max="4" width="2" style="1" customWidth="1"/>
    <col min="5" max="5" width="3.85546875" style="1" customWidth="1"/>
    <col min="6" max="6" width="1.42578125" style="1" customWidth="1"/>
    <col min="7" max="7" width="2.7109375" style="1" customWidth="1"/>
    <col min="8" max="8" width="2" style="1" customWidth="1"/>
    <col min="9" max="9" width="3.5703125" style="1" customWidth="1"/>
    <col min="10" max="10" width="1.42578125" style="1" customWidth="1"/>
    <col min="11" max="11" width="0.7109375" style="1" customWidth="1"/>
    <col min="12" max="12" width="1.5703125" style="1" customWidth="1"/>
    <col min="13" max="13" width="4.85546875" style="1" customWidth="1"/>
    <col min="14" max="14" width="3.28515625" style="1" customWidth="1"/>
    <col min="15" max="15" width="1.5703125" style="1" customWidth="1"/>
    <col min="16" max="16" width="3.42578125" style="1" customWidth="1"/>
    <col min="17" max="17" width="0.7109375" style="1" customWidth="1"/>
    <col min="18" max="18" width="0.28515625" style="1" customWidth="1"/>
    <col min="19" max="19" width="3.42578125" style="1" hidden="1" customWidth="1"/>
    <col min="20" max="20" width="0.42578125" style="1" customWidth="1"/>
    <col min="21" max="21" width="3.28515625" style="1" customWidth="1"/>
    <col min="22" max="22" width="2.85546875" style="1" customWidth="1"/>
    <col min="23" max="23" width="1.42578125" style="1" customWidth="1"/>
    <col min="24" max="24" width="2" style="1" customWidth="1"/>
    <col min="25" max="25" width="0.85546875" style="1" customWidth="1"/>
    <col min="26" max="26" width="1.42578125" style="1" customWidth="1"/>
    <col min="27" max="27" width="1" style="1" customWidth="1"/>
    <col min="28" max="28" width="0.85546875" style="1" customWidth="1"/>
    <col min="29" max="29" width="7.28515625" style="1" customWidth="1"/>
    <col min="30" max="30" width="4.28515625" style="1" customWidth="1"/>
    <col min="31" max="31" width="0.85546875" style="1" customWidth="1"/>
    <col min="32" max="35" width="1" style="1" customWidth="1"/>
    <col min="36" max="36" width="5.42578125" style="1" customWidth="1"/>
    <col min="37" max="41" width="1" style="1" customWidth="1"/>
    <col min="42" max="42" width="1.42578125" style="1" customWidth="1"/>
    <col min="43" max="43" width="2.42578125" style="1" customWidth="1"/>
    <col min="44" max="44" width="3.28515625" style="1" customWidth="1"/>
    <col min="45" max="45" width="2" style="1" hidden="1" customWidth="1"/>
    <col min="46" max="46" width="2.28515625" style="1" hidden="1" customWidth="1"/>
    <col min="47" max="47" width="7.7109375" style="1" customWidth="1"/>
    <col min="48" max="49" width="2.42578125" style="1" customWidth="1"/>
    <col min="50" max="50" width="2.7109375" style="1" customWidth="1"/>
    <col min="51" max="51" width="2.42578125" style="1" hidden="1" customWidth="1"/>
    <col min="52" max="52" width="0.28515625" style="1" hidden="1" customWidth="1"/>
    <col min="53" max="61" width="2.42578125" style="1" hidden="1" customWidth="1"/>
    <col min="62" max="63" width="2.42578125" style="1" customWidth="1"/>
    <col min="64" max="64" width="3.42578125" style="1" customWidth="1"/>
    <col min="65" max="65" width="1.28515625" style="1" hidden="1" customWidth="1"/>
    <col min="66" max="66" width="0.7109375" style="1" hidden="1" customWidth="1"/>
    <col min="67" max="67" width="1.140625" style="1" hidden="1" customWidth="1"/>
    <col min="68" max="74" width="2.42578125" style="1" hidden="1" customWidth="1"/>
    <col min="75" max="75" width="0.28515625" style="1" hidden="1" customWidth="1"/>
    <col min="76" max="76" width="3.85546875" style="1" customWidth="1"/>
    <col min="77" max="77" width="5.28515625" style="1" customWidth="1"/>
    <col min="78" max="78" width="1.85546875" style="1" hidden="1" customWidth="1"/>
    <col min="79" max="79" width="0.5703125" style="1" hidden="1" customWidth="1"/>
    <col min="80" max="80" width="0.140625" style="1" hidden="1" customWidth="1"/>
    <col min="81" max="81" width="0.42578125" style="1" hidden="1" customWidth="1"/>
    <col min="82" max="82" width="3" style="1" hidden="1" customWidth="1"/>
    <col min="83" max="83" width="2.140625" style="1" hidden="1" customWidth="1"/>
    <col min="84" max="85" width="3.28515625" style="1" hidden="1" customWidth="1"/>
    <col min="86" max="86" width="5" style="1" hidden="1" customWidth="1"/>
    <col min="87" max="87" width="0.28515625" style="1" hidden="1" customWidth="1"/>
    <col min="88" max="16384" width="9.140625" style="1"/>
  </cols>
  <sheetData>
    <row r="1" spans="1:87" ht="34.5" customHeight="1" x14ac:dyDescent="0.25"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</row>
    <row r="2" spans="1:87" ht="15.2" customHeight="1" x14ac:dyDescent="0.25">
      <c r="CE2" s="138" t="s">
        <v>0</v>
      </c>
      <c r="CF2" s="126"/>
      <c r="CG2" s="126"/>
      <c r="CH2" s="126"/>
      <c r="CI2" s="127"/>
    </row>
    <row r="3" spans="1:87" ht="15.2" customHeight="1" x14ac:dyDescent="0.25">
      <c r="BX3" s="139" t="s">
        <v>1</v>
      </c>
      <c r="BY3" s="140"/>
      <c r="BZ3" s="140"/>
      <c r="CA3" s="140"/>
      <c r="CB3" s="140"/>
      <c r="CC3" s="140"/>
      <c r="CD3" s="140"/>
      <c r="CE3" s="138" t="s">
        <v>2</v>
      </c>
      <c r="CF3" s="126"/>
      <c r="CG3" s="126"/>
      <c r="CH3" s="126"/>
      <c r="CI3" s="127"/>
    </row>
    <row r="4" spans="1:87" ht="15.2" customHeight="1" x14ac:dyDescent="0.25">
      <c r="A4" s="141" t="s">
        <v>68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2"/>
      <c r="BY4" s="139" t="s">
        <v>3</v>
      </c>
      <c r="BZ4" s="140"/>
      <c r="CA4" s="140"/>
      <c r="CB4" s="140"/>
      <c r="CC4" s="140"/>
      <c r="CD4" s="140"/>
      <c r="CE4" s="143"/>
      <c r="CF4" s="126"/>
      <c r="CG4" s="126"/>
      <c r="CH4" s="126"/>
      <c r="CI4" s="127"/>
    </row>
    <row r="5" spans="1:87" ht="9.1999999999999993" customHeight="1" x14ac:dyDescent="0.25">
      <c r="A5" s="144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</row>
    <row r="6" spans="1:87" ht="25.15" customHeight="1" x14ac:dyDescent="0.25"/>
    <row r="7" spans="1:87" ht="15.2" customHeight="1" x14ac:dyDescent="0.25">
      <c r="J7" s="125" t="s">
        <v>5</v>
      </c>
      <c r="K7" s="126"/>
      <c r="L7" s="126"/>
      <c r="M7" s="126"/>
      <c r="N7" s="126"/>
      <c r="O7" s="126"/>
      <c r="P7" s="126"/>
      <c r="Q7" s="127"/>
      <c r="R7" s="125" t="s">
        <v>6</v>
      </c>
      <c r="S7" s="126"/>
      <c r="T7" s="126"/>
      <c r="U7" s="126"/>
      <c r="V7" s="126"/>
      <c r="W7" s="126"/>
      <c r="X7" s="126"/>
      <c r="Y7" s="127"/>
    </row>
    <row r="8" spans="1:87" ht="15.2" customHeight="1" x14ac:dyDescent="0.25">
      <c r="A8" s="123" t="s">
        <v>7</v>
      </c>
      <c r="B8" s="124"/>
      <c r="C8" s="124"/>
      <c r="D8" s="124"/>
      <c r="E8" s="124"/>
      <c r="F8" s="124"/>
      <c r="G8" s="124"/>
      <c r="H8" s="124"/>
      <c r="I8" s="124"/>
      <c r="J8" s="125"/>
      <c r="K8" s="126"/>
      <c r="L8" s="126"/>
      <c r="M8" s="126"/>
      <c r="N8" s="126"/>
      <c r="O8" s="126"/>
      <c r="P8" s="126"/>
      <c r="Q8" s="127"/>
      <c r="R8" s="128">
        <v>42156</v>
      </c>
      <c r="S8" s="116"/>
      <c r="T8" s="116"/>
      <c r="U8" s="116"/>
      <c r="V8" s="116"/>
      <c r="W8" s="116"/>
      <c r="X8" s="116"/>
      <c r="Y8" s="117"/>
      <c r="AA8" s="129" t="s">
        <v>8</v>
      </c>
      <c r="AB8" s="129"/>
      <c r="AC8" s="129"/>
      <c r="AD8" s="129"/>
      <c r="AE8" s="129"/>
      <c r="AF8" s="129"/>
      <c r="AG8" s="129"/>
      <c r="AH8" s="129"/>
      <c r="AI8" s="129"/>
    </row>
    <row r="9" spans="1:87" ht="3.95" customHeight="1" x14ac:dyDescent="0.25"/>
    <row r="10" spans="1:87" ht="15.2" customHeight="1" x14ac:dyDescent="0.25">
      <c r="AA10" s="130" t="s">
        <v>65</v>
      </c>
      <c r="AB10" s="130"/>
      <c r="AC10" s="130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3" t="s">
        <v>9</v>
      </c>
      <c r="AT10" s="46" t="s">
        <v>69</v>
      </c>
      <c r="AU10" s="47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5" t="s">
        <v>10</v>
      </c>
      <c r="CC10" s="124"/>
      <c r="CD10" s="136"/>
      <c r="CE10" s="134"/>
      <c r="CF10" s="6" t="s">
        <v>11</v>
      </c>
      <c r="CG10" s="40" t="s">
        <v>12</v>
      </c>
      <c r="CH10" s="48"/>
    </row>
    <row r="11" spans="1:87" ht="3.75" customHeight="1" x14ac:dyDescent="0.25"/>
    <row r="12" spans="1:87" ht="15.2" customHeight="1" x14ac:dyDescent="0.25">
      <c r="B12" s="45" t="s">
        <v>13</v>
      </c>
      <c r="C12" s="146"/>
      <c r="D12" s="134"/>
      <c r="E12" s="134"/>
      <c r="F12" s="134"/>
      <c r="G12" s="10" t="s">
        <v>14</v>
      </c>
      <c r="H12" s="3" t="s">
        <v>9</v>
      </c>
      <c r="I12" s="133">
        <v>1</v>
      </c>
      <c r="J12" s="134"/>
      <c r="K12" s="135" t="s">
        <v>9</v>
      </c>
      <c r="L12" s="124"/>
      <c r="M12" s="133" t="s">
        <v>47</v>
      </c>
      <c r="N12" s="134"/>
      <c r="O12" s="134"/>
      <c r="P12" s="134"/>
      <c r="Q12" s="135" t="s">
        <v>48</v>
      </c>
      <c r="R12" s="135"/>
      <c r="S12" s="135"/>
      <c r="T12" s="135"/>
      <c r="U12" s="135"/>
      <c r="AA12" s="130" t="s">
        <v>15</v>
      </c>
      <c r="AB12" s="130"/>
      <c r="AC12" s="130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267" t="s">
        <v>96</v>
      </c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30" t="s">
        <v>16</v>
      </c>
      <c r="CA12" s="131"/>
      <c r="CB12" s="131"/>
    </row>
    <row r="13" spans="1:87" ht="15.2" customHeight="1" x14ac:dyDescent="0.25"/>
    <row r="14" spans="1:87" ht="14.45" customHeight="1" x14ac:dyDescent="0.25">
      <c r="A14" s="122" t="s">
        <v>17</v>
      </c>
      <c r="B14" s="116"/>
      <c r="C14" s="116"/>
      <c r="D14" s="116"/>
      <c r="E14" s="116"/>
      <c r="F14" s="149" t="s">
        <v>18</v>
      </c>
      <c r="G14" s="150"/>
      <c r="H14" s="150"/>
      <c r="I14" s="150"/>
      <c r="J14" s="150"/>
      <c r="K14" s="150"/>
      <c r="L14" s="150"/>
      <c r="M14" s="150"/>
      <c r="N14" s="150"/>
      <c r="O14" s="151"/>
      <c r="P14" s="155" t="s">
        <v>45</v>
      </c>
      <c r="Q14" s="150"/>
      <c r="R14" s="150"/>
      <c r="S14" s="151"/>
      <c r="T14" s="155" t="s">
        <v>19</v>
      </c>
      <c r="U14" s="150"/>
      <c r="V14" s="150"/>
      <c r="W14" s="150"/>
      <c r="X14" s="112" t="s">
        <v>20</v>
      </c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42"/>
      <c r="AV14" s="150" t="s">
        <v>39</v>
      </c>
      <c r="AW14" s="119"/>
      <c r="AX14" s="119"/>
      <c r="AY14" s="119"/>
      <c r="AZ14" s="119"/>
      <c r="BA14" s="35"/>
      <c r="BB14" s="35"/>
      <c r="BC14" s="35"/>
      <c r="BD14" s="35"/>
      <c r="BE14" s="35"/>
      <c r="BF14" s="35"/>
      <c r="BG14" s="35"/>
      <c r="BH14" s="35"/>
      <c r="BI14" s="35"/>
      <c r="BJ14" s="118" t="s">
        <v>40</v>
      </c>
      <c r="BK14" s="150"/>
      <c r="BL14" s="151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112" t="s">
        <v>21</v>
      </c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</row>
    <row r="15" spans="1:87" ht="74.25" customHeight="1" x14ac:dyDescent="0.25">
      <c r="A15" s="122" t="s">
        <v>22</v>
      </c>
      <c r="B15" s="116"/>
      <c r="C15" s="117"/>
      <c r="D15" s="122" t="s">
        <v>23</v>
      </c>
      <c r="E15" s="157"/>
      <c r="F15" s="152"/>
      <c r="G15" s="153"/>
      <c r="H15" s="153"/>
      <c r="I15" s="153"/>
      <c r="J15" s="153"/>
      <c r="K15" s="153"/>
      <c r="L15" s="153"/>
      <c r="M15" s="153"/>
      <c r="N15" s="153"/>
      <c r="O15" s="154"/>
      <c r="P15" s="156"/>
      <c r="Q15" s="153"/>
      <c r="R15" s="153"/>
      <c r="S15" s="154"/>
      <c r="T15" s="156"/>
      <c r="U15" s="153"/>
      <c r="V15" s="153"/>
      <c r="W15" s="154"/>
      <c r="X15" s="263" t="s">
        <v>37</v>
      </c>
      <c r="Y15" s="264"/>
      <c r="Z15" s="264"/>
      <c r="AA15" s="264"/>
      <c r="AB15" s="264"/>
      <c r="AC15" s="265"/>
      <c r="AD15" s="263" t="s">
        <v>38</v>
      </c>
      <c r="AE15" s="264"/>
      <c r="AF15" s="264"/>
      <c r="AG15" s="264"/>
      <c r="AH15" s="264"/>
      <c r="AI15" s="264"/>
      <c r="AJ15" s="265"/>
      <c r="AK15" s="266" t="s">
        <v>77</v>
      </c>
      <c r="AL15" s="266"/>
      <c r="AM15" s="266"/>
      <c r="AN15" s="266"/>
      <c r="AO15" s="266"/>
      <c r="AP15" s="266"/>
      <c r="AQ15" s="266"/>
      <c r="AR15" s="266"/>
      <c r="AS15" s="266"/>
      <c r="AT15" s="263"/>
      <c r="AU15" s="59" t="s">
        <v>84</v>
      </c>
      <c r="AV15" s="120"/>
      <c r="AW15" s="121"/>
      <c r="AX15" s="121"/>
      <c r="AY15" s="121"/>
      <c r="AZ15" s="121"/>
      <c r="BA15" s="36"/>
      <c r="BB15" s="36"/>
      <c r="BC15" s="36"/>
      <c r="BD15" s="36"/>
      <c r="BE15" s="36"/>
      <c r="BF15" s="36"/>
      <c r="BG15" s="36"/>
      <c r="BH15" s="36"/>
      <c r="BI15" s="36"/>
      <c r="BJ15" s="156"/>
      <c r="BK15" s="153"/>
      <c r="BL15" s="154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</row>
    <row r="16" spans="1:87" ht="14.45" customHeight="1" x14ac:dyDescent="0.25">
      <c r="A16" s="122" t="s">
        <v>24</v>
      </c>
      <c r="B16" s="116"/>
      <c r="C16" s="117"/>
      <c r="D16" s="122" t="s">
        <v>25</v>
      </c>
      <c r="E16" s="117"/>
      <c r="F16" s="122" t="s">
        <v>26</v>
      </c>
      <c r="G16" s="116"/>
      <c r="H16" s="116"/>
      <c r="I16" s="116"/>
      <c r="J16" s="116"/>
      <c r="K16" s="116"/>
      <c r="L16" s="116"/>
      <c r="M16" s="116"/>
      <c r="N16" s="116"/>
      <c r="O16" s="117"/>
      <c r="P16" s="122" t="s">
        <v>27</v>
      </c>
      <c r="Q16" s="116"/>
      <c r="R16" s="116"/>
      <c r="S16" s="117"/>
      <c r="T16" s="122" t="s">
        <v>28</v>
      </c>
      <c r="U16" s="116"/>
      <c r="V16" s="116"/>
      <c r="W16" s="117"/>
      <c r="X16" s="122" t="s">
        <v>29</v>
      </c>
      <c r="Y16" s="116"/>
      <c r="Z16" s="116"/>
      <c r="AA16" s="117"/>
      <c r="AB16" s="115">
        <v>7</v>
      </c>
      <c r="AC16" s="117"/>
      <c r="AD16" s="122">
        <v>8</v>
      </c>
      <c r="AE16" s="117"/>
      <c r="AF16" s="115">
        <v>9</v>
      </c>
      <c r="AG16" s="116"/>
      <c r="AH16" s="116"/>
      <c r="AI16" s="116"/>
      <c r="AJ16" s="117"/>
      <c r="AK16" s="115">
        <v>10</v>
      </c>
      <c r="AL16" s="116"/>
      <c r="AM16" s="116"/>
      <c r="AN16" s="116"/>
      <c r="AO16" s="117"/>
      <c r="AP16" s="112">
        <v>11</v>
      </c>
      <c r="AQ16" s="160"/>
      <c r="AR16" s="160"/>
      <c r="AS16" s="160"/>
      <c r="AT16" s="160"/>
      <c r="AU16" s="41"/>
      <c r="AV16" s="115">
        <v>15</v>
      </c>
      <c r="AW16" s="116"/>
      <c r="AX16" s="116"/>
      <c r="AY16" s="116"/>
      <c r="AZ16" s="116"/>
      <c r="BA16" s="37"/>
      <c r="BB16" s="37"/>
      <c r="BC16" s="37"/>
      <c r="BD16" s="37"/>
      <c r="BE16" s="37"/>
      <c r="BF16" s="37"/>
      <c r="BG16" s="37"/>
      <c r="BH16" s="37"/>
      <c r="BI16" s="37"/>
      <c r="BJ16" s="115">
        <v>16</v>
      </c>
      <c r="BK16" s="116"/>
      <c r="BL16" s="117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112">
        <v>17</v>
      </c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</row>
    <row r="17" spans="1:87" ht="28.5" customHeight="1" x14ac:dyDescent="0.25">
      <c r="A17" s="161" t="s">
        <v>35</v>
      </c>
      <c r="B17" s="162"/>
      <c r="C17" s="163"/>
      <c r="D17" s="164" t="s">
        <v>41</v>
      </c>
      <c r="E17" s="165"/>
      <c r="F17" s="161" t="s">
        <v>71</v>
      </c>
      <c r="G17" s="162"/>
      <c r="H17" s="162"/>
      <c r="I17" s="162"/>
      <c r="J17" s="162"/>
      <c r="K17" s="162"/>
      <c r="L17" s="162"/>
      <c r="M17" s="162"/>
      <c r="N17" s="162"/>
      <c r="O17" s="163"/>
      <c r="P17" s="242">
        <v>1</v>
      </c>
      <c r="Q17" s="243"/>
      <c r="R17" s="243"/>
      <c r="S17" s="244"/>
      <c r="T17" s="242">
        <v>3828</v>
      </c>
      <c r="U17" s="243"/>
      <c r="V17" s="243"/>
      <c r="W17" s="244"/>
      <c r="X17" s="260">
        <v>0.3</v>
      </c>
      <c r="Y17" s="261"/>
      <c r="Z17" s="261"/>
      <c r="AA17" s="262"/>
      <c r="AB17" s="255">
        <f>T17*X17</f>
        <v>1148.3999999999999</v>
      </c>
      <c r="AC17" s="257"/>
      <c r="AD17" s="259">
        <v>1.8</v>
      </c>
      <c r="AE17" s="253"/>
      <c r="AF17" s="251">
        <f>T17*AD17</f>
        <v>6890.4000000000005</v>
      </c>
      <c r="AG17" s="251"/>
      <c r="AH17" s="251"/>
      <c r="AI17" s="251"/>
      <c r="AJ17" s="251"/>
      <c r="AK17" s="252">
        <v>0.8</v>
      </c>
      <c r="AL17" s="253"/>
      <c r="AM17" s="253"/>
      <c r="AN17" s="253"/>
      <c r="AO17" s="253"/>
      <c r="AP17" s="254">
        <f>T17*AK17</f>
        <v>3062.4</v>
      </c>
      <c r="AQ17" s="253"/>
      <c r="AR17" s="253"/>
      <c r="AS17" s="253"/>
      <c r="AT17" s="253"/>
      <c r="AU17" s="60"/>
      <c r="AV17" s="233">
        <v>2985.84</v>
      </c>
      <c r="AW17" s="246"/>
      <c r="AX17" s="246"/>
      <c r="AY17" s="246"/>
      <c r="AZ17" s="246"/>
      <c r="BA17" s="56"/>
      <c r="BB17" s="56"/>
      <c r="BC17" s="56"/>
      <c r="BD17" s="56"/>
      <c r="BE17" s="56"/>
      <c r="BF17" s="56"/>
      <c r="BG17" s="56"/>
      <c r="BH17" s="56"/>
      <c r="BI17" s="56"/>
      <c r="BJ17" s="255">
        <f>T17+AB17+AF17+AP17+AV17</f>
        <v>17915.04</v>
      </c>
      <c r="BK17" s="256"/>
      <c r="BL17" s="257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249">
        <v>1148.4000000000001</v>
      </c>
      <c r="BX17" s="250"/>
      <c r="BY17" s="250"/>
      <c r="BZ17" s="250"/>
      <c r="CA17" s="250"/>
      <c r="CB17" s="250"/>
      <c r="CC17" s="250"/>
      <c r="CD17" s="250"/>
      <c r="CE17" s="250"/>
      <c r="CF17" s="250"/>
      <c r="CG17" s="250"/>
      <c r="CH17" s="250"/>
      <c r="CI17" s="250"/>
    </row>
    <row r="18" spans="1:87" ht="18.95" customHeight="1" x14ac:dyDescent="0.25">
      <c r="A18" s="161" t="s">
        <v>35</v>
      </c>
      <c r="B18" s="162"/>
      <c r="C18" s="163"/>
      <c r="D18" s="164" t="s">
        <v>41</v>
      </c>
      <c r="E18" s="165"/>
      <c r="F18" s="161" t="s">
        <v>72</v>
      </c>
      <c r="G18" s="162"/>
      <c r="H18" s="162"/>
      <c r="I18" s="162"/>
      <c r="J18" s="162"/>
      <c r="K18" s="162"/>
      <c r="L18" s="162"/>
      <c r="M18" s="162"/>
      <c r="N18" s="162"/>
      <c r="O18" s="163"/>
      <c r="P18" s="242">
        <v>1</v>
      </c>
      <c r="Q18" s="243"/>
      <c r="R18" s="243"/>
      <c r="S18" s="244"/>
      <c r="T18" s="242">
        <v>3095</v>
      </c>
      <c r="U18" s="243"/>
      <c r="V18" s="243"/>
      <c r="W18" s="244"/>
      <c r="X18" s="245">
        <v>0.15</v>
      </c>
      <c r="Y18" s="243"/>
      <c r="Z18" s="243"/>
      <c r="AA18" s="244"/>
      <c r="AB18" s="233">
        <f>T18*X18</f>
        <v>464.25</v>
      </c>
      <c r="AC18" s="234"/>
      <c r="AD18" s="235">
        <v>1.8</v>
      </c>
      <c r="AE18" s="236"/>
      <c r="AF18" s="251">
        <f>T18*AD18</f>
        <v>5571</v>
      </c>
      <c r="AG18" s="251"/>
      <c r="AH18" s="251"/>
      <c r="AI18" s="251"/>
      <c r="AJ18" s="251"/>
      <c r="AK18" s="252">
        <v>0.8</v>
      </c>
      <c r="AL18" s="253"/>
      <c r="AM18" s="253"/>
      <c r="AN18" s="253"/>
      <c r="AO18" s="253"/>
      <c r="AP18" s="254">
        <f>T18*AK18</f>
        <v>2476</v>
      </c>
      <c r="AQ18" s="253"/>
      <c r="AR18" s="253"/>
      <c r="AS18" s="253"/>
      <c r="AT18" s="253"/>
      <c r="AU18" s="60"/>
      <c r="AV18" s="233">
        <v>2321.25</v>
      </c>
      <c r="AW18" s="246"/>
      <c r="AX18" s="246"/>
      <c r="AY18" s="246"/>
      <c r="AZ18" s="246"/>
      <c r="BA18" s="54"/>
      <c r="BB18" s="54"/>
      <c r="BC18" s="54"/>
      <c r="BD18" s="54"/>
      <c r="BE18" s="54"/>
      <c r="BF18" s="54"/>
      <c r="BG18" s="54"/>
      <c r="BH18" s="54"/>
      <c r="BI18" s="54"/>
      <c r="BJ18" s="255">
        <f>T18+AB18+AF18+AP18+AV18</f>
        <v>13927.5</v>
      </c>
      <c r="BK18" s="256"/>
      <c r="BL18" s="257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249">
        <v>619</v>
      </c>
      <c r="BX18" s="250"/>
      <c r="BY18" s="250"/>
      <c r="BZ18" s="250"/>
      <c r="CA18" s="250"/>
      <c r="CB18" s="250"/>
      <c r="CC18" s="250"/>
      <c r="CD18" s="250"/>
      <c r="CE18" s="250"/>
      <c r="CF18" s="250"/>
      <c r="CG18" s="250"/>
      <c r="CH18" s="250"/>
      <c r="CI18" s="250"/>
    </row>
    <row r="19" spans="1:87" ht="27" customHeight="1" x14ac:dyDescent="0.25">
      <c r="A19" s="161" t="s">
        <v>35</v>
      </c>
      <c r="B19" s="162"/>
      <c r="C19" s="163"/>
      <c r="D19" s="164" t="s">
        <v>41</v>
      </c>
      <c r="E19" s="165"/>
      <c r="F19" s="161" t="s">
        <v>73</v>
      </c>
      <c r="G19" s="162"/>
      <c r="H19" s="162"/>
      <c r="I19" s="162"/>
      <c r="J19" s="162"/>
      <c r="K19" s="162"/>
      <c r="L19" s="162"/>
      <c r="M19" s="162"/>
      <c r="N19" s="162"/>
      <c r="O19" s="163"/>
      <c r="P19" s="242">
        <v>0.25</v>
      </c>
      <c r="Q19" s="243"/>
      <c r="R19" s="243"/>
      <c r="S19" s="244"/>
      <c r="T19" s="242">
        <v>507.5</v>
      </c>
      <c r="U19" s="243"/>
      <c r="V19" s="243"/>
      <c r="W19" s="244"/>
      <c r="X19" s="245"/>
      <c r="Y19" s="243"/>
      <c r="Z19" s="243"/>
      <c r="AA19" s="244"/>
      <c r="AB19" s="233"/>
      <c r="AC19" s="234"/>
      <c r="AD19" s="235">
        <v>1.7</v>
      </c>
      <c r="AE19" s="236"/>
      <c r="AF19" s="233">
        <f>T19*AD19</f>
        <v>862.75</v>
      </c>
      <c r="AG19" s="246"/>
      <c r="AH19" s="246"/>
      <c r="AI19" s="246"/>
      <c r="AJ19" s="234"/>
      <c r="AK19" s="258"/>
      <c r="AL19" s="258"/>
      <c r="AM19" s="258"/>
      <c r="AN19" s="258"/>
      <c r="AO19" s="258"/>
      <c r="AP19" s="241"/>
      <c r="AQ19" s="237"/>
      <c r="AR19" s="237"/>
      <c r="AS19" s="237"/>
      <c r="AT19" s="237"/>
      <c r="AU19" s="60">
        <v>1370.25</v>
      </c>
      <c r="AV19" s="233">
        <v>548.1</v>
      </c>
      <c r="AW19" s="246"/>
      <c r="AX19" s="246"/>
      <c r="AY19" s="246"/>
      <c r="AZ19" s="246"/>
      <c r="BA19" s="54"/>
      <c r="BB19" s="54"/>
      <c r="BC19" s="54"/>
      <c r="BD19" s="54"/>
      <c r="BE19" s="54"/>
      <c r="BF19" s="54"/>
      <c r="BG19" s="54"/>
      <c r="BH19" s="54"/>
      <c r="BI19" s="54"/>
      <c r="BJ19" s="255">
        <f>T19+AF19+AU19+AV19</f>
        <v>3288.6</v>
      </c>
      <c r="BK19" s="256"/>
      <c r="BL19" s="257"/>
      <c r="BM19" s="61"/>
      <c r="BN19" s="61"/>
      <c r="BO19" s="62"/>
      <c r="BP19" s="62"/>
      <c r="BQ19" s="62"/>
      <c r="BR19" s="62"/>
      <c r="BS19" s="62"/>
      <c r="BT19" s="62"/>
      <c r="BU19" s="62"/>
      <c r="BV19" s="62"/>
      <c r="BW19" s="249">
        <v>101.5</v>
      </c>
      <c r="BX19" s="250"/>
      <c r="BY19" s="250"/>
      <c r="BZ19" s="250"/>
      <c r="CA19" s="250"/>
      <c r="CB19" s="250"/>
      <c r="CC19" s="250"/>
      <c r="CD19" s="250"/>
      <c r="CE19" s="250"/>
      <c r="CF19" s="250"/>
      <c r="CG19" s="250"/>
      <c r="CH19" s="250"/>
      <c r="CI19" s="250"/>
    </row>
    <row r="20" spans="1:87" ht="18.95" customHeight="1" x14ac:dyDescent="0.25">
      <c r="A20" s="161" t="s">
        <v>35</v>
      </c>
      <c r="B20" s="162"/>
      <c r="C20" s="163"/>
      <c r="D20" s="164" t="s">
        <v>41</v>
      </c>
      <c r="E20" s="165"/>
      <c r="F20" s="161" t="s">
        <v>75</v>
      </c>
      <c r="G20" s="162"/>
      <c r="H20" s="162"/>
      <c r="I20" s="162"/>
      <c r="J20" s="162"/>
      <c r="K20" s="162"/>
      <c r="L20" s="162"/>
      <c r="M20" s="162"/>
      <c r="N20" s="162"/>
      <c r="O20" s="163"/>
      <c r="P20" s="242">
        <v>1.5</v>
      </c>
      <c r="Q20" s="243"/>
      <c r="R20" s="243"/>
      <c r="S20" s="244"/>
      <c r="T20" s="242">
        <v>3045</v>
      </c>
      <c r="U20" s="243"/>
      <c r="V20" s="243"/>
      <c r="W20" s="244"/>
      <c r="X20" s="245"/>
      <c r="Y20" s="243"/>
      <c r="Z20" s="243"/>
      <c r="AA20" s="244"/>
      <c r="AB20" s="233"/>
      <c r="AC20" s="234"/>
      <c r="AD20" s="235">
        <v>1.7</v>
      </c>
      <c r="AE20" s="236"/>
      <c r="AF20" s="237">
        <f>T20*AD20</f>
        <v>5176.5</v>
      </c>
      <c r="AG20" s="237"/>
      <c r="AH20" s="237"/>
      <c r="AI20" s="237"/>
      <c r="AJ20" s="237"/>
      <c r="AK20" s="238"/>
      <c r="AL20" s="239"/>
      <c r="AM20" s="239"/>
      <c r="AN20" s="239"/>
      <c r="AO20" s="240"/>
      <c r="AP20" s="241"/>
      <c r="AQ20" s="237"/>
      <c r="AR20" s="237"/>
      <c r="AS20" s="237"/>
      <c r="AT20" s="237"/>
      <c r="AU20" s="60"/>
      <c r="AV20" s="233">
        <f>(T20+AF20)*20%</f>
        <v>1644.3000000000002</v>
      </c>
      <c r="AW20" s="246"/>
      <c r="AX20" s="246"/>
      <c r="AY20" s="246"/>
      <c r="AZ20" s="246"/>
      <c r="BA20" s="54"/>
      <c r="BB20" s="54"/>
      <c r="BC20" s="54"/>
      <c r="BD20" s="54"/>
      <c r="BE20" s="54"/>
      <c r="BF20" s="54"/>
      <c r="BG20" s="54"/>
      <c r="BH20" s="54"/>
      <c r="BI20" s="54"/>
      <c r="BJ20" s="233">
        <f>T20+AF20+AV20</f>
        <v>9865.7999999999993</v>
      </c>
      <c r="BK20" s="246"/>
      <c r="BL20" s="234"/>
      <c r="BM20" s="33"/>
      <c r="BN20" s="33"/>
      <c r="BO20" s="63"/>
      <c r="BP20" s="63"/>
      <c r="BQ20" s="63"/>
      <c r="BR20" s="63"/>
      <c r="BS20" s="63"/>
      <c r="BT20" s="63"/>
      <c r="BU20" s="63"/>
      <c r="BV20" s="63"/>
      <c r="BW20" s="247">
        <f>T20*1.2*2/12</f>
        <v>609</v>
      </c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</row>
    <row r="21" spans="1:87" ht="0.75" customHeight="1" x14ac:dyDescent="0.25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</row>
    <row r="22" spans="1:87" ht="14.45" customHeight="1" x14ac:dyDescent="0.25">
      <c r="A22" s="174" t="s">
        <v>30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230">
        <f>P17+P18+P19+P20</f>
        <v>3.75</v>
      </c>
      <c r="Q22" s="231"/>
      <c r="R22" s="231"/>
      <c r="S22" s="232"/>
      <c r="T22" s="179">
        <f>T17+T18+T19+T20</f>
        <v>10475.5</v>
      </c>
      <c r="U22" s="180"/>
      <c r="V22" s="180"/>
      <c r="W22" s="181"/>
      <c r="X22" s="179"/>
      <c r="Y22" s="180"/>
      <c r="Z22" s="180"/>
      <c r="AA22" s="181"/>
      <c r="AB22" s="190">
        <f>AB17+AB18+AB19+AB20</f>
        <v>1612.6499999999999</v>
      </c>
      <c r="AC22" s="181"/>
      <c r="AD22" s="179"/>
      <c r="AE22" s="181"/>
      <c r="AF22" s="94">
        <f>AF17+AF18+AF19+AF20</f>
        <v>18500.650000000001</v>
      </c>
      <c r="AG22" s="95"/>
      <c r="AH22" s="95"/>
      <c r="AI22" s="95"/>
      <c r="AJ22" s="96"/>
      <c r="AK22" s="187"/>
      <c r="AL22" s="95"/>
      <c r="AM22" s="95"/>
      <c r="AN22" s="95"/>
      <c r="AO22" s="96"/>
      <c r="AP22" s="191">
        <f>AP17+AP18+AP19+AP20</f>
        <v>5538.4</v>
      </c>
      <c r="AQ22" s="192"/>
      <c r="AR22" s="193"/>
      <c r="AS22" s="22"/>
      <c r="AT22" s="22"/>
      <c r="AU22" s="58">
        <f>AU17+AU18+AU19+AU20</f>
        <v>1370.25</v>
      </c>
      <c r="AV22" s="94">
        <f>AV17+AV18+AV19+AV20</f>
        <v>7499.4900000000007</v>
      </c>
      <c r="AW22" s="95"/>
      <c r="AX22" s="96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94">
        <f>BJ17+BJ18+BJ19+BJ20</f>
        <v>44996.94</v>
      </c>
      <c r="BK22" s="95"/>
      <c r="BL22" s="96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6"/>
      <c r="BX22" s="188">
        <v>1789.43</v>
      </c>
      <c r="BY22" s="189"/>
      <c r="BZ22" s="23"/>
      <c r="CA22" s="23"/>
      <c r="CB22" s="23"/>
      <c r="CC22" s="23"/>
      <c r="CD22" s="23"/>
      <c r="CE22" s="23"/>
      <c r="CF22" s="23"/>
      <c r="CG22" s="23"/>
      <c r="CH22" s="23"/>
      <c r="CI22" s="23"/>
    </row>
    <row r="23" spans="1:87" ht="22.9" customHeight="1" x14ac:dyDescent="0.25">
      <c r="BJ23" s="229"/>
      <c r="BK23" s="229"/>
    </row>
    <row r="24" spans="1:87" ht="43.5" customHeight="1" x14ac:dyDescent="0.25">
      <c r="A24" s="185" t="s">
        <v>31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86" t="s">
        <v>74</v>
      </c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Y24" s="184"/>
      <c r="Z24" s="148"/>
      <c r="AA24" s="148"/>
      <c r="AB24" s="148"/>
      <c r="AC24" s="148"/>
      <c r="AD24" s="148"/>
      <c r="AE24" s="148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R24" s="182" t="s">
        <v>76</v>
      </c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</row>
    <row r="25" spans="1:87" ht="9.1999999999999993" customHeight="1" x14ac:dyDescent="0.25">
      <c r="L25" s="144" t="s">
        <v>32</v>
      </c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Y25" s="144" t="s">
        <v>33</v>
      </c>
      <c r="Z25" s="145"/>
      <c r="AA25" s="145"/>
      <c r="AB25" s="145"/>
      <c r="AC25" s="145"/>
      <c r="AD25" s="145"/>
      <c r="AE25" s="145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144" t="s">
        <v>34</v>
      </c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</row>
    <row r="26" spans="1:87" ht="17.45" customHeight="1" x14ac:dyDescent="0.25"/>
    <row r="27" spans="1:87" ht="15.2" customHeight="1" x14ac:dyDescent="0.25">
      <c r="A27" s="185"/>
      <c r="B27" s="131"/>
      <c r="C27" s="131"/>
      <c r="D27" s="131"/>
      <c r="E27" s="184" t="s">
        <v>78</v>
      </c>
      <c r="F27" s="148"/>
      <c r="G27" s="148"/>
      <c r="H27" s="148"/>
      <c r="I27" s="148"/>
      <c r="J27" s="148"/>
      <c r="K27" s="148"/>
      <c r="L27" s="148"/>
      <c r="M27" s="148"/>
      <c r="O27" s="184" t="s">
        <v>79</v>
      </c>
      <c r="P27" s="148"/>
      <c r="Q27" s="148"/>
      <c r="R27" s="148"/>
      <c r="S27" s="148"/>
      <c r="T27" s="148"/>
      <c r="U27" s="148"/>
      <c r="V27" s="148"/>
      <c r="W27" s="148"/>
      <c r="X27" s="148"/>
    </row>
    <row r="28" spans="1:87" ht="9.1999999999999993" customHeight="1" x14ac:dyDescent="0.25">
      <c r="E28" s="144"/>
      <c r="F28" s="145"/>
      <c r="G28" s="145"/>
      <c r="H28" s="145"/>
      <c r="I28" s="145"/>
      <c r="J28" s="145"/>
      <c r="K28" s="145"/>
      <c r="L28" s="145"/>
      <c r="M28" s="145"/>
      <c r="O28" s="144"/>
      <c r="P28" s="145"/>
      <c r="Q28" s="145"/>
      <c r="R28" s="145"/>
      <c r="S28" s="145"/>
      <c r="T28" s="145"/>
      <c r="U28" s="145"/>
      <c r="V28" s="145"/>
      <c r="W28" s="145"/>
      <c r="X28" s="145"/>
    </row>
  </sheetData>
  <mergeCells count="135">
    <mergeCell ref="A5:BX5"/>
    <mergeCell ref="J7:Q7"/>
    <mergeCell ref="R7:Y7"/>
    <mergeCell ref="A8:I8"/>
    <mergeCell ref="J8:Q8"/>
    <mergeCell ref="R8:Y8"/>
    <mergeCell ref="AA8:AI8"/>
    <mergeCell ref="AV1:CI1"/>
    <mergeCell ref="CE2:CI2"/>
    <mergeCell ref="BX3:CD3"/>
    <mergeCell ref="CE3:CI3"/>
    <mergeCell ref="A4:BX4"/>
    <mergeCell ref="BY4:CD4"/>
    <mergeCell ref="CE4:CI4"/>
    <mergeCell ref="AA10:AR10"/>
    <mergeCell ref="AV10:CA10"/>
    <mergeCell ref="CB10:CC10"/>
    <mergeCell ref="CD10:CE10"/>
    <mergeCell ref="C12:F12"/>
    <mergeCell ref="I12:J12"/>
    <mergeCell ref="K12:L12"/>
    <mergeCell ref="M12:P12"/>
    <mergeCell ref="Q12:U12"/>
    <mergeCell ref="AA12:AP12"/>
    <mergeCell ref="AQ12:BY12"/>
    <mergeCell ref="BZ12:CB12"/>
    <mergeCell ref="A14:E14"/>
    <mergeCell ref="F14:O15"/>
    <mergeCell ref="P14:S15"/>
    <mergeCell ref="T14:W15"/>
    <mergeCell ref="X14:AT14"/>
    <mergeCell ref="AV14:AZ15"/>
    <mergeCell ref="BJ14:BL15"/>
    <mergeCell ref="BW14:CI15"/>
    <mergeCell ref="A15:C15"/>
    <mergeCell ref="D15:E15"/>
    <mergeCell ref="X15:AC15"/>
    <mergeCell ref="AD15:AJ15"/>
    <mergeCell ref="AK15:AT15"/>
    <mergeCell ref="P16:S16"/>
    <mergeCell ref="T16:W16"/>
    <mergeCell ref="BW16:CI16"/>
    <mergeCell ref="A17:C17"/>
    <mergeCell ref="D17:E17"/>
    <mergeCell ref="F17:O17"/>
    <mergeCell ref="P17:S17"/>
    <mergeCell ref="T17:W17"/>
    <mergeCell ref="X17:AA17"/>
    <mergeCell ref="AB16:AC16"/>
    <mergeCell ref="AD16:AE16"/>
    <mergeCell ref="A18:C18"/>
    <mergeCell ref="D18:E18"/>
    <mergeCell ref="F18:O18"/>
    <mergeCell ref="P18:S18"/>
    <mergeCell ref="T18:W18"/>
    <mergeCell ref="X18:AA18"/>
    <mergeCell ref="BJ16:BL16"/>
    <mergeCell ref="AK16:AO16"/>
    <mergeCell ref="AP16:AT16"/>
    <mergeCell ref="AV17:AZ17"/>
    <mergeCell ref="BJ17:BL17"/>
    <mergeCell ref="AF16:AJ16"/>
    <mergeCell ref="AD17:AE17"/>
    <mergeCell ref="AF17:AJ17"/>
    <mergeCell ref="AK17:AO17"/>
    <mergeCell ref="AP17:AT17"/>
    <mergeCell ref="AV16:AZ16"/>
    <mergeCell ref="X16:AA16"/>
    <mergeCell ref="AB17:AC17"/>
    <mergeCell ref="AV18:AZ18"/>
    <mergeCell ref="BJ18:BL18"/>
    <mergeCell ref="A16:C16"/>
    <mergeCell ref="D16:E16"/>
    <mergeCell ref="F16:O16"/>
    <mergeCell ref="BW18:CI18"/>
    <mergeCell ref="AB18:AC18"/>
    <mergeCell ref="AD18:AE18"/>
    <mergeCell ref="AF18:AJ18"/>
    <mergeCell ref="AK18:AO18"/>
    <mergeCell ref="AP18:AT18"/>
    <mergeCell ref="BW17:CI17"/>
    <mergeCell ref="AV19:AZ19"/>
    <mergeCell ref="BJ19:BL19"/>
    <mergeCell ref="BW19:CI19"/>
    <mergeCell ref="AB19:AC19"/>
    <mergeCell ref="AD19:AE19"/>
    <mergeCell ref="AF19:AJ19"/>
    <mergeCell ref="AK19:AO19"/>
    <mergeCell ref="AP19:AT19"/>
    <mergeCell ref="A19:C19"/>
    <mergeCell ref="D19:E19"/>
    <mergeCell ref="F19:O19"/>
    <mergeCell ref="P19:S19"/>
    <mergeCell ref="T19:W19"/>
    <mergeCell ref="X19:AA19"/>
    <mergeCell ref="AV20:AZ20"/>
    <mergeCell ref="BJ20:BL20"/>
    <mergeCell ref="BW20:CI20"/>
    <mergeCell ref="A21:CI21"/>
    <mergeCell ref="A22:O22"/>
    <mergeCell ref="P22:S22"/>
    <mergeCell ref="T22:W22"/>
    <mergeCell ref="X22:AA22"/>
    <mergeCell ref="AV22:AX22"/>
    <mergeCell ref="BJ22:BL22"/>
    <mergeCell ref="AB20:AC20"/>
    <mergeCell ref="AD20:AE20"/>
    <mergeCell ref="AF20:AJ20"/>
    <mergeCell ref="AK20:AO20"/>
    <mergeCell ref="AP20:AT20"/>
    <mergeCell ref="AK22:AO22"/>
    <mergeCell ref="AP22:AR22"/>
    <mergeCell ref="A20:C20"/>
    <mergeCell ref="D20:E20"/>
    <mergeCell ref="F20:O20"/>
    <mergeCell ref="P20:S20"/>
    <mergeCell ref="T20:W20"/>
    <mergeCell ref="X20:AA20"/>
    <mergeCell ref="E28:M28"/>
    <mergeCell ref="O28:X28"/>
    <mergeCell ref="L25:V25"/>
    <mergeCell ref="Y25:AE25"/>
    <mergeCell ref="AR25:BZ25"/>
    <mergeCell ref="A27:D27"/>
    <mergeCell ref="E27:M27"/>
    <mergeCell ref="O27:X27"/>
    <mergeCell ref="BX22:BY22"/>
    <mergeCell ref="A24:K24"/>
    <mergeCell ref="L24:V24"/>
    <mergeCell ref="Y24:AE24"/>
    <mergeCell ref="AR24:BZ24"/>
    <mergeCell ref="BJ23:BK23"/>
    <mergeCell ref="AD22:AE22"/>
    <mergeCell ref="AF22:AJ22"/>
    <mergeCell ref="AB22:AC22"/>
  </mergeCells>
  <pageMargins left="0.70866141732283472" right="0.70866141732283472" top="0.70866141732283472" bottom="0.35433070866141736" header="0.31496062992125984" footer="0.31496062992125984"/>
  <pageSetup paperSize="9" scale="98" orientation="landscape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7"/>
  <sheetViews>
    <sheetView view="pageBreakPreview" zoomScaleNormal="100" zoomScaleSheetLayoutView="100" workbookViewId="0">
      <selection activeCell="A4" sqref="A4:BP36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5.42578125" style="1" customWidth="1"/>
    <col min="4" max="4" width="2" style="1" customWidth="1"/>
    <col min="5" max="5" width="3.85546875" style="1" customWidth="1"/>
    <col min="6" max="6" width="1.42578125" style="1" customWidth="1"/>
    <col min="7" max="7" width="2.7109375" style="1" customWidth="1"/>
    <col min="8" max="8" width="2" style="1" customWidth="1"/>
    <col min="9" max="9" width="3.5703125" style="1" customWidth="1"/>
    <col min="10" max="10" width="1.42578125" style="1" customWidth="1"/>
    <col min="11" max="11" width="0.7109375" style="1" customWidth="1"/>
    <col min="12" max="12" width="1.5703125" style="1" customWidth="1"/>
    <col min="13" max="13" width="5.7109375" style="1" customWidth="1"/>
    <col min="14" max="14" width="3.28515625" style="1" hidden="1" customWidth="1"/>
    <col min="15" max="15" width="1.5703125" style="1" hidden="1" customWidth="1"/>
    <col min="16" max="16" width="3.42578125" style="1" customWidth="1"/>
    <col min="17" max="17" width="0.7109375" style="1" customWidth="1"/>
    <col min="18" max="18" width="0.28515625" style="1" customWidth="1"/>
    <col min="19" max="19" width="3.42578125" style="1" hidden="1" customWidth="1"/>
    <col min="20" max="20" width="0.42578125" style="1" customWidth="1"/>
    <col min="21" max="21" width="3.28515625" style="1" customWidth="1"/>
    <col min="22" max="22" width="2.85546875" style="1" customWidth="1"/>
    <col min="23" max="23" width="2.5703125" style="1" customWidth="1"/>
    <col min="24" max="24" width="2.28515625" style="1" hidden="1" customWidth="1"/>
    <col min="25" max="26" width="2.28515625" style="1" customWidth="1"/>
    <col min="27" max="27" width="15.5703125" style="1" customWidth="1"/>
    <col min="28" max="28" width="2.28515625" style="1" hidden="1" customWidth="1"/>
    <col min="29" max="30" width="2.42578125" style="1" customWidth="1"/>
    <col min="31" max="31" width="5" style="1" customWidth="1"/>
    <col min="32" max="32" width="2.42578125" style="1" hidden="1" customWidth="1"/>
    <col min="33" max="33" width="0.28515625" style="1" hidden="1" customWidth="1"/>
    <col min="34" max="42" width="2.42578125" style="1" hidden="1" customWidth="1"/>
    <col min="43" max="44" width="2.42578125" style="1" customWidth="1"/>
    <col min="45" max="45" width="3.42578125" style="1" customWidth="1"/>
    <col min="46" max="46" width="1.28515625" style="1" hidden="1" customWidth="1"/>
    <col min="47" max="47" width="0.7109375" style="1" hidden="1" customWidth="1"/>
    <col min="48" max="48" width="1.140625" style="1" hidden="1" customWidth="1"/>
    <col min="49" max="55" width="2.42578125" style="1" hidden="1" customWidth="1"/>
    <col min="56" max="56" width="0.28515625" style="1" hidden="1" customWidth="1"/>
    <col min="57" max="57" width="3.85546875" style="1" customWidth="1"/>
    <col min="58" max="58" width="17.140625" style="1" customWidth="1"/>
    <col min="59" max="59" width="1.85546875" style="1" hidden="1" customWidth="1"/>
    <col min="60" max="60" width="0.5703125" style="1" hidden="1" customWidth="1"/>
    <col min="61" max="61" width="0.140625" style="1" hidden="1" customWidth="1"/>
    <col min="62" max="62" width="0.42578125" style="1" hidden="1" customWidth="1"/>
    <col min="63" max="63" width="3" style="1" hidden="1" customWidth="1"/>
    <col min="64" max="64" width="2.140625" style="1" hidden="1" customWidth="1"/>
    <col min="65" max="66" width="3.28515625" style="1" hidden="1" customWidth="1"/>
    <col min="67" max="67" width="5" style="1" hidden="1" customWidth="1"/>
    <col min="68" max="68" width="0.28515625" style="1" hidden="1" customWidth="1"/>
    <col min="69" max="16384" width="9.140625" style="1"/>
  </cols>
  <sheetData>
    <row r="1" spans="1:68" ht="3.75" customHeight="1" x14ac:dyDescent="0.25"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</row>
    <row r="2" spans="1:68" ht="15" hidden="1" customHeight="1" x14ac:dyDescent="0.25">
      <c r="BD2" s="227"/>
      <c r="BE2" s="227"/>
      <c r="BF2" s="227"/>
      <c r="BL2" s="138" t="s">
        <v>0</v>
      </c>
      <c r="BM2" s="126"/>
      <c r="BN2" s="126"/>
      <c r="BO2" s="126"/>
      <c r="BP2" s="127"/>
    </row>
    <row r="3" spans="1:68" ht="15.2" customHeight="1" x14ac:dyDescent="0.25">
      <c r="AR3" s="224" t="s">
        <v>58</v>
      </c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5"/>
      <c r="BL3" s="138" t="s">
        <v>2</v>
      </c>
      <c r="BM3" s="126"/>
      <c r="BN3" s="126"/>
      <c r="BO3" s="126"/>
      <c r="BP3" s="127"/>
    </row>
    <row r="4" spans="1:68" ht="15.2" customHeight="1" x14ac:dyDescent="0.25">
      <c r="A4" s="141" t="s">
        <v>68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226"/>
      <c r="BE4" s="226"/>
      <c r="BF4" s="226"/>
      <c r="BG4" s="14"/>
      <c r="BH4" s="14"/>
      <c r="BI4" s="14"/>
      <c r="BJ4" s="14"/>
      <c r="BK4" s="31"/>
      <c r="BL4" s="143"/>
      <c r="BM4" s="126"/>
      <c r="BN4" s="126"/>
      <c r="BO4" s="126"/>
      <c r="BP4" s="127"/>
    </row>
    <row r="5" spans="1:68" ht="9.1999999999999993" customHeight="1" x14ac:dyDescent="0.25">
      <c r="A5" s="144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</row>
    <row r="6" spans="1:68" ht="7.5" customHeight="1" x14ac:dyDescent="0.25"/>
    <row r="7" spans="1:68" ht="15.2" customHeight="1" x14ac:dyDescent="0.25">
      <c r="J7" s="125" t="s">
        <v>5</v>
      </c>
      <c r="K7" s="126"/>
      <c r="L7" s="126"/>
      <c r="M7" s="126"/>
      <c r="N7" s="126"/>
      <c r="O7" s="126"/>
      <c r="P7" s="126"/>
      <c r="Q7" s="127"/>
      <c r="R7" s="220" t="s">
        <v>6</v>
      </c>
      <c r="S7" s="221"/>
      <c r="T7" s="221"/>
      <c r="U7" s="221"/>
      <c r="V7" s="221"/>
      <c r="W7" s="221"/>
    </row>
    <row r="8" spans="1:68" ht="15.2" customHeight="1" x14ac:dyDescent="0.25">
      <c r="A8" s="123" t="s">
        <v>7</v>
      </c>
      <c r="B8" s="124"/>
      <c r="C8" s="124"/>
      <c r="D8" s="124"/>
      <c r="E8" s="124"/>
      <c r="F8" s="124"/>
      <c r="G8" s="124"/>
      <c r="H8" s="124"/>
      <c r="I8" s="124"/>
      <c r="J8" s="125"/>
      <c r="K8" s="126"/>
      <c r="L8" s="126"/>
      <c r="M8" s="126"/>
      <c r="N8" s="126"/>
      <c r="O8" s="126"/>
      <c r="P8" s="126"/>
      <c r="Q8" s="127"/>
      <c r="R8" s="128">
        <v>42186</v>
      </c>
      <c r="S8" s="222"/>
      <c r="T8" s="222"/>
      <c r="U8" s="222"/>
      <c r="V8" s="222"/>
      <c r="W8" s="222"/>
      <c r="Y8" s="227" t="s">
        <v>8</v>
      </c>
      <c r="Z8" s="227"/>
      <c r="AA8" s="227"/>
      <c r="AB8" s="227"/>
      <c r="AC8" s="227"/>
      <c r="AD8" s="227"/>
      <c r="AE8" s="227"/>
    </row>
    <row r="9" spans="1:68" ht="3.95" customHeight="1" x14ac:dyDescent="0.25"/>
    <row r="10" spans="1:68" ht="15.2" customHeight="1" x14ac:dyDescent="0.25">
      <c r="X10" s="228" t="s">
        <v>95</v>
      </c>
      <c r="Y10" s="228"/>
      <c r="Z10" s="228"/>
      <c r="AA10" s="228"/>
      <c r="AB10" s="22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35" t="s">
        <v>10</v>
      </c>
      <c r="BJ10" s="124"/>
      <c r="BK10" s="136"/>
      <c r="BL10" s="134"/>
      <c r="BM10" s="6" t="s">
        <v>11</v>
      </c>
      <c r="BN10" s="40" t="s">
        <v>12</v>
      </c>
      <c r="BO10" s="48"/>
    </row>
    <row r="11" spans="1:68" ht="3.75" customHeight="1" x14ac:dyDescent="0.25"/>
    <row r="12" spans="1:68" ht="15.2" customHeight="1" x14ac:dyDescent="0.25">
      <c r="B12" s="45" t="s">
        <v>13</v>
      </c>
      <c r="C12" s="146"/>
      <c r="D12" s="134"/>
      <c r="E12" s="134"/>
      <c r="F12" s="134"/>
      <c r="G12" s="10" t="s">
        <v>14</v>
      </c>
      <c r="H12" s="3" t="s">
        <v>9</v>
      </c>
      <c r="I12" s="133">
        <v>1</v>
      </c>
      <c r="J12" s="134"/>
      <c r="K12" s="135" t="s">
        <v>9</v>
      </c>
      <c r="L12" s="124"/>
      <c r="M12" s="133" t="s">
        <v>70</v>
      </c>
      <c r="N12" s="134"/>
      <c r="O12" s="134"/>
      <c r="P12" s="134"/>
      <c r="Q12" s="135" t="s">
        <v>48</v>
      </c>
      <c r="R12" s="135"/>
      <c r="S12" s="135"/>
      <c r="T12" s="135"/>
      <c r="U12" s="135"/>
      <c r="X12" s="148" t="s">
        <v>97</v>
      </c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30" t="s">
        <v>16</v>
      </c>
      <c r="BH12" s="131"/>
      <c r="BI12" s="131"/>
    </row>
    <row r="13" spans="1:68" ht="15.2" customHeight="1" x14ac:dyDescent="0.25"/>
    <row r="14" spans="1:68" ht="14.45" customHeight="1" x14ac:dyDescent="0.25">
      <c r="A14" s="122" t="s">
        <v>17</v>
      </c>
      <c r="B14" s="116"/>
      <c r="C14" s="116"/>
      <c r="D14" s="116"/>
      <c r="E14" s="116"/>
      <c r="F14" s="149" t="s">
        <v>18</v>
      </c>
      <c r="G14" s="150"/>
      <c r="H14" s="150"/>
      <c r="I14" s="150"/>
      <c r="J14" s="150"/>
      <c r="K14" s="150"/>
      <c r="L14" s="150"/>
      <c r="M14" s="150"/>
      <c r="N14" s="150"/>
      <c r="O14" s="151"/>
      <c r="P14" s="155" t="s">
        <v>45</v>
      </c>
      <c r="Q14" s="150"/>
      <c r="R14" s="150"/>
      <c r="S14" s="151"/>
      <c r="T14" s="155" t="s">
        <v>19</v>
      </c>
      <c r="U14" s="150"/>
      <c r="V14" s="150"/>
      <c r="W14" s="151"/>
      <c r="X14" s="312" t="s">
        <v>91</v>
      </c>
      <c r="Y14" s="313"/>
      <c r="Z14" s="313"/>
      <c r="AA14" s="313"/>
      <c r="AB14" s="314"/>
      <c r="AC14" s="118" t="s">
        <v>39</v>
      </c>
      <c r="AD14" s="119"/>
      <c r="AE14" s="119"/>
      <c r="AF14" s="119"/>
      <c r="AG14" s="119"/>
      <c r="AH14" s="35"/>
      <c r="AI14" s="35"/>
      <c r="AJ14" s="35"/>
      <c r="AK14" s="35"/>
      <c r="AL14" s="35"/>
      <c r="AM14" s="35"/>
      <c r="AN14" s="35"/>
      <c r="AO14" s="35"/>
      <c r="AP14" s="35"/>
      <c r="AQ14" s="160" t="s">
        <v>40</v>
      </c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12" t="s">
        <v>21</v>
      </c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</row>
    <row r="15" spans="1:68" ht="74.25" customHeight="1" x14ac:dyDescent="0.25">
      <c r="A15" s="122" t="s">
        <v>22</v>
      </c>
      <c r="B15" s="116"/>
      <c r="C15" s="117"/>
      <c r="D15" s="122" t="s">
        <v>23</v>
      </c>
      <c r="E15" s="157"/>
      <c r="F15" s="152"/>
      <c r="G15" s="153"/>
      <c r="H15" s="153"/>
      <c r="I15" s="153"/>
      <c r="J15" s="153"/>
      <c r="K15" s="153"/>
      <c r="L15" s="153"/>
      <c r="M15" s="153"/>
      <c r="N15" s="153"/>
      <c r="O15" s="154"/>
      <c r="P15" s="156"/>
      <c r="Q15" s="153"/>
      <c r="R15" s="153"/>
      <c r="S15" s="154"/>
      <c r="T15" s="156"/>
      <c r="U15" s="153"/>
      <c r="V15" s="153"/>
      <c r="W15" s="154"/>
      <c r="X15" s="315"/>
      <c r="Y15" s="316"/>
      <c r="Z15" s="316"/>
      <c r="AA15" s="316"/>
      <c r="AB15" s="317"/>
      <c r="AC15" s="120"/>
      <c r="AD15" s="121"/>
      <c r="AE15" s="121"/>
      <c r="AF15" s="121"/>
      <c r="AG15" s="121"/>
      <c r="AH15" s="36"/>
      <c r="AI15" s="36"/>
      <c r="AJ15" s="36"/>
      <c r="AK15" s="36"/>
      <c r="AL15" s="36"/>
      <c r="AM15" s="36"/>
      <c r="AN15" s="36"/>
      <c r="AO15" s="36"/>
      <c r="AP15" s="36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  <c r="BL15" s="160"/>
      <c r="BM15" s="160"/>
      <c r="BN15" s="160"/>
      <c r="BO15" s="160"/>
      <c r="BP15" s="160"/>
    </row>
    <row r="16" spans="1:68" ht="14.45" customHeight="1" x14ac:dyDescent="0.25">
      <c r="A16" s="122" t="s">
        <v>24</v>
      </c>
      <c r="B16" s="116"/>
      <c r="C16" s="117"/>
      <c r="D16" s="122" t="s">
        <v>25</v>
      </c>
      <c r="E16" s="117"/>
      <c r="F16" s="122" t="s">
        <v>26</v>
      </c>
      <c r="G16" s="116"/>
      <c r="H16" s="116"/>
      <c r="I16" s="116"/>
      <c r="J16" s="116"/>
      <c r="K16" s="116"/>
      <c r="L16" s="116"/>
      <c r="M16" s="116"/>
      <c r="N16" s="116"/>
      <c r="O16" s="117"/>
      <c r="P16" s="122" t="s">
        <v>27</v>
      </c>
      <c r="Q16" s="116"/>
      <c r="R16" s="116"/>
      <c r="S16" s="117"/>
      <c r="T16" s="122" t="s">
        <v>28</v>
      </c>
      <c r="U16" s="116"/>
      <c r="V16" s="116"/>
      <c r="W16" s="117"/>
      <c r="X16" s="38"/>
      <c r="Y16" s="115">
        <v>8</v>
      </c>
      <c r="Z16" s="116"/>
      <c r="AA16" s="116"/>
      <c r="AB16" s="117"/>
      <c r="AC16" s="115">
        <v>10</v>
      </c>
      <c r="AD16" s="116"/>
      <c r="AE16" s="116"/>
      <c r="AF16" s="116"/>
      <c r="AG16" s="116"/>
      <c r="AH16" s="37"/>
      <c r="AI16" s="37"/>
      <c r="AJ16" s="37"/>
      <c r="AK16" s="37"/>
      <c r="AL16" s="37"/>
      <c r="AM16" s="37"/>
      <c r="AN16" s="37"/>
      <c r="AO16" s="37"/>
      <c r="AP16" s="37"/>
      <c r="AQ16" s="160">
        <v>11</v>
      </c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12">
        <v>14</v>
      </c>
      <c r="BE16" s="160"/>
      <c r="BF16" s="160"/>
      <c r="BG16" s="160"/>
      <c r="BH16" s="160"/>
      <c r="BI16" s="160"/>
      <c r="BJ16" s="160"/>
      <c r="BK16" s="160"/>
      <c r="BL16" s="160"/>
      <c r="BM16" s="160"/>
      <c r="BN16" s="160"/>
      <c r="BO16" s="160"/>
      <c r="BP16" s="160"/>
    </row>
    <row r="17" spans="1:68" x14ac:dyDescent="0.25">
      <c r="A17" s="161" t="s">
        <v>90</v>
      </c>
      <c r="B17" s="207"/>
      <c r="C17" s="208"/>
      <c r="D17" s="164" t="s">
        <v>80</v>
      </c>
      <c r="E17" s="219"/>
      <c r="F17" s="161" t="s">
        <v>81</v>
      </c>
      <c r="G17" s="207"/>
      <c r="H17" s="207"/>
      <c r="I17" s="207"/>
      <c r="J17" s="207"/>
      <c r="K17" s="207"/>
      <c r="L17" s="207"/>
      <c r="M17" s="207"/>
      <c r="N17" s="207"/>
      <c r="O17" s="208"/>
      <c r="P17" s="166">
        <v>0.25</v>
      </c>
      <c r="Q17" s="217"/>
      <c r="R17" s="217"/>
      <c r="S17" s="51"/>
      <c r="T17" s="49"/>
      <c r="U17" s="102">
        <v>809.67</v>
      </c>
      <c r="V17" s="102"/>
      <c r="W17" s="103"/>
      <c r="X17" s="43"/>
      <c r="Y17" s="101">
        <v>1008.25</v>
      </c>
      <c r="Z17" s="102"/>
      <c r="AA17" s="102"/>
      <c r="AB17" s="103"/>
      <c r="AC17" s="101">
        <f>(U17+Y17)*20%</f>
        <v>363.58400000000006</v>
      </c>
      <c r="AD17" s="102"/>
      <c r="AE17" s="102"/>
      <c r="AF17" s="39"/>
      <c r="AG17" s="39"/>
      <c r="AH17" s="50"/>
      <c r="AI17" s="50"/>
      <c r="AJ17" s="50"/>
      <c r="AK17" s="50"/>
      <c r="AL17" s="50"/>
      <c r="AM17" s="50"/>
      <c r="AN17" s="50"/>
      <c r="AO17" s="50"/>
      <c r="AP17" s="50"/>
      <c r="AQ17" s="255">
        <f>U17+Y17+AC17</f>
        <v>2181.5039999999999</v>
      </c>
      <c r="AR17" s="256"/>
      <c r="AS17" s="256"/>
      <c r="AT17" s="256"/>
      <c r="AU17" s="55"/>
      <c r="AV17" s="44"/>
      <c r="AW17" s="44"/>
      <c r="AX17" s="44"/>
      <c r="AY17" s="44"/>
      <c r="AZ17" s="44"/>
      <c r="BA17" s="44"/>
      <c r="BB17" s="44"/>
      <c r="BC17" s="44"/>
      <c r="BD17" s="78"/>
      <c r="BE17" s="98"/>
      <c r="BF17" s="98"/>
      <c r="BG17" s="98"/>
      <c r="BH17" s="44"/>
      <c r="BI17" s="44"/>
      <c r="BJ17" s="44"/>
      <c r="BK17" s="44"/>
      <c r="BL17" s="44"/>
      <c r="BM17" s="44"/>
      <c r="BN17" s="44"/>
      <c r="BO17" s="44"/>
      <c r="BP17" s="44"/>
    </row>
    <row r="18" spans="1:68" x14ac:dyDescent="0.25">
      <c r="A18" s="161" t="s">
        <v>90</v>
      </c>
      <c r="B18" s="207"/>
      <c r="C18" s="208"/>
      <c r="D18" s="206" t="s">
        <v>80</v>
      </c>
      <c r="E18" s="165"/>
      <c r="F18" s="161" t="s">
        <v>82</v>
      </c>
      <c r="G18" s="207"/>
      <c r="H18" s="207"/>
      <c r="I18" s="207"/>
      <c r="J18" s="207"/>
      <c r="K18" s="207"/>
      <c r="L18" s="207"/>
      <c r="M18" s="207"/>
      <c r="N18" s="207"/>
      <c r="O18" s="208"/>
      <c r="P18" s="166">
        <v>0.25</v>
      </c>
      <c r="Q18" s="217"/>
      <c r="R18" s="217"/>
      <c r="S18" s="51"/>
      <c r="T18" s="49"/>
      <c r="U18" s="102">
        <v>604.33000000000004</v>
      </c>
      <c r="V18" s="102"/>
      <c r="W18" s="103"/>
      <c r="X18" s="43"/>
      <c r="Y18" s="101">
        <v>1144.67</v>
      </c>
      <c r="Z18" s="102"/>
      <c r="AA18" s="102"/>
      <c r="AB18" s="103"/>
      <c r="AC18" s="101">
        <f>(U18+Y18)*20%</f>
        <v>349.8</v>
      </c>
      <c r="AD18" s="102"/>
      <c r="AE18" s="102"/>
      <c r="AF18" s="39"/>
      <c r="AG18" s="39"/>
      <c r="AH18" s="50"/>
      <c r="AI18" s="50"/>
      <c r="AJ18" s="50"/>
      <c r="AK18" s="50"/>
      <c r="AL18" s="50"/>
      <c r="AM18" s="50"/>
      <c r="AN18" s="50"/>
      <c r="AO18" s="50"/>
      <c r="AP18" s="50"/>
      <c r="AQ18" s="233">
        <f>U18+Y18+AC18</f>
        <v>2098.8000000000002</v>
      </c>
      <c r="AR18" s="246"/>
      <c r="AS18" s="246"/>
      <c r="AT18" s="246"/>
      <c r="AU18" s="55"/>
      <c r="AV18" s="44"/>
      <c r="AW18" s="44"/>
      <c r="AX18" s="44"/>
      <c r="AY18" s="44"/>
      <c r="AZ18" s="44"/>
      <c r="BA18" s="44"/>
      <c r="BB18" s="44"/>
      <c r="BC18" s="44"/>
      <c r="BD18" s="78"/>
      <c r="BE18" s="98"/>
      <c r="BF18" s="98"/>
      <c r="BG18" s="98"/>
      <c r="BH18" s="44"/>
      <c r="BI18" s="44"/>
      <c r="BJ18" s="44"/>
      <c r="BK18" s="44"/>
      <c r="BL18" s="44"/>
      <c r="BM18" s="44"/>
      <c r="BN18" s="44"/>
      <c r="BO18" s="44"/>
      <c r="BP18" s="44"/>
    </row>
    <row r="19" spans="1:68" x14ac:dyDescent="0.25">
      <c r="A19" s="161" t="s">
        <v>90</v>
      </c>
      <c r="B19" s="207"/>
      <c r="C19" s="208"/>
      <c r="D19" s="206" t="s">
        <v>80</v>
      </c>
      <c r="E19" s="165"/>
      <c r="F19" s="161" t="s">
        <v>83</v>
      </c>
      <c r="G19" s="207"/>
      <c r="H19" s="207"/>
      <c r="I19" s="207"/>
      <c r="J19" s="207"/>
      <c r="K19" s="207"/>
      <c r="L19" s="207"/>
      <c r="M19" s="207"/>
      <c r="N19" s="207"/>
      <c r="O19" s="208"/>
      <c r="P19" s="209">
        <v>0.5</v>
      </c>
      <c r="Q19" s="110"/>
      <c r="R19" s="110"/>
      <c r="S19" s="51"/>
      <c r="T19" s="49"/>
      <c r="U19" s="102">
        <v>1619.33</v>
      </c>
      <c r="V19" s="102"/>
      <c r="W19" s="103"/>
      <c r="X19" s="43"/>
      <c r="Y19" s="101">
        <v>1033.83</v>
      </c>
      <c r="Z19" s="102"/>
      <c r="AA19" s="102"/>
      <c r="AB19" s="103"/>
      <c r="AC19" s="101">
        <f>(U19+Y19)*20%</f>
        <v>530.63199999999995</v>
      </c>
      <c r="AD19" s="102"/>
      <c r="AE19" s="102"/>
      <c r="AF19" s="39"/>
      <c r="AG19" s="39"/>
      <c r="AH19" s="50"/>
      <c r="AI19" s="50"/>
      <c r="AJ19" s="50"/>
      <c r="AK19" s="50"/>
      <c r="AL19" s="50"/>
      <c r="AM19" s="50"/>
      <c r="AN19" s="50"/>
      <c r="AO19" s="50"/>
      <c r="AP19" s="50"/>
      <c r="AQ19" s="233">
        <f>U19+Y19+AC19</f>
        <v>3183.7919999999999</v>
      </c>
      <c r="AR19" s="246"/>
      <c r="AS19" s="246"/>
      <c r="AT19" s="246"/>
      <c r="AU19" s="55"/>
      <c r="AV19" s="44"/>
      <c r="AW19" s="44"/>
      <c r="AX19" s="44"/>
      <c r="AY19" s="44"/>
      <c r="AZ19" s="44"/>
      <c r="BA19" s="44"/>
      <c r="BB19" s="44"/>
      <c r="BC19" s="44"/>
      <c r="BD19" s="78"/>
      <c r="BE19" s="98"/>
      <c r="BF19" s="98"/>
      <c r="BG19" s="98"/>
      <c r="BH19" s="44"/>
      <c r="BI19" s="44"/>
      <c r="BJ19" s="44"/>
      <c r="BK19" s="44"/>
      <c r="BL19" s="44"/>
      <c r="BM19" s="44"/>
      <c r="BN19" s="44"/>
      <c r="BO19" s="44"/>
      <c r="BP19" s="44"/>
    </row>
    <row r="20" spans="1:68" x14ac:dyDescent="0.25">
      <c r="A20" s="298"/>
      <c r="B20" s="299"/>
      <c r="C20" s="300"/>
      <c r="D20" s="305"/>
      <c r="E20" s="297"/>
      <c r="F20" s="298" t="s">
        <v>85</v>
      </c>
      <c r="G20" s="299"/>
      <c r="H20" s="299"/>
      <c r="I20" s="299"/>
      <c r="J20" s="299"/>
      <c r="K20" s="299"/>
      <c r="L20" s="299"/>
      <c r="M20" s="299"/>
      <c r="N20" s="299"/>
      <c r="O20" s="300"/>
      <c r="P20" s="309">
        <f>P17+P18+P19</f>
        <v>1</v>
      </c>
      <c r="Q20" s="310"/>
      <c r="R20" s="310"/>
      <c r="S20" s="64"/>
      <c r="T20" s="65"/>
      <c r="U20" s="306">
        <f>SUM(U17:U19)</f>
        <v>3033.33</v>
      </c>
      <c r="V20" s="306"/>
      <c r="W20" s="307"/>
      <c r="X20" s="66"/>
      <c r="Y20" s="311">
        <f>SUM(Y17:Y19)</f>
        <v>3186.75</v>
      </c>
      <c r="Z20" s="306"/>
      <c r="AA20" s="306"/>
      <c r="AB20" s="67">
        <f t="shared" ref="AB20:AB28" si="0">SUM(Y20)</f>
        <v>3186.75</v>
      </c>
      <c r="AC20" s="311">
        <f>SUM(AC17:AC19)</f>
        <v>1244.0160000000001</v>
      </c>
      <c r="AD20" s="306"/>
      <c r="AE20" s="306"/>
      <c r="AF20" s="68"/>
      <c r="AG20" s="68"/>
      <c r="AH20" s="69"/>
      <c r="AI20" s="69"/>
      <c r="AJ20" s="69"/>
      <c r="AK20" s="69"/>
      <c r="AL20" s="69"/>
      <c r="AM20" s="69"/>
      <c r="AN20" s="69"/>
      <c r="AO20" s="69"/>
      <c r="AP20" s="69"/>
      <c r="AQ20" s="287">
        <f>SUM(AQ17:AQ19)</f>
        <v>7464.0959999999995</v>
      </c>
      <c r="AR20" s="288"/>
      <c r="AS20" s="288"/>
      <c r="AT20" s="73">
        <f>SUM(AQ20)</f>
        <v>7464.0959999999995</v>
      </c>
      <c r="AU20" s="74"/>
      <c r="AV20" s="70"/>
      <c r="AW20" s="70"/>
      <c r="AX20" s="70"/>
      <c r="AY20" s="70"/>
      <c r="AZ20" s="70"/>
      <c r="BA20" s="70"/>
      <c r="BB20" s="70"/>
      <c r="BC20" s="70"/>
      <c r="BD20" s="79"/>
      <c r="BE20" s="308"/>
      <c r="BF20" s="308"/>
      <c r="BG20" s="44"/>
      <c r="BH20" s="44"/>
      <c r="BI20" s="44"/>
      <c r="BJ20" s="44"/>
      <c r="BK20" s="44"/>
      <c r="BL20" s="44"/>
      <c r="BM20" s="44"/>
      <c r="BN20" s="44"/>
      <c r="BO20" s="44"/>
      <c r="BP20" s="44"/>
    </row>
    <row r="21" spans="1:68" x14ac:dyDescent="0.25">
      <c r="A21" s="161" t="s">
        <v>89</v>
      </c>
      <c r="B21" s="207"/>
      <c r="C21" s="208"/>
      <c r="D21" s="206" t="s">
        <v>67</v>
      </c>
      <c r="E21" s="165"/>
      <c r="F21" s="161" t="s">
        <v>81</v>
      </c>
      <c r="G21" s="207"/>
      <c r="H21" s="207"/>
      <c r="I21" s="207"/>
      <c r="J21" s="207"/>
      <c r="K21" s="207"/>
      <c r="L21" s="207"/>
      <c r="M21" s="207"/>
      <c r="N21" s="207"/>
      <c r="O21" s="208"/>
      <c r="P21" s="209">
        <v>0.5</v>
      </c>
      <c r="Q21" s="110"/>
      <c r="R21" s="50"/>
      <c r="S21" s="51"/>
      <c r="T21" s="271">
        <v>1619.33</v>
      </c>
      <c r="U21" s="272"/>
      <c r="V21" s="272"/>
      <c r="W21" s="273"/>
      <c r="X21" s="43"/>
      <c r="Y21" s="233">
        <v>2016.5</v>
      </c>
      <c r="Z21" s="246"/>
      <c r="AA21" s="246"/>
      <c r="AB21" s="57">
        <f t="shared" si="0"/>
        <v>2016.5</v>
      </c>
      <c r="AC21" s="233">
        <f>(T21+Y21)*20%</f>
        <v>727.16600000000005</v>
      </c>
      <c r="AD21" s="246"/>
      <c r="AE21" s="246"/>
      <c r="AF21" s="56"/>
      <c r="AG21" s="56">
        <f t="shared" ref="AG21:AG28" si="1">SUM(AC21:AF21)</f>
        <v>727.16600000000005</v>
      </c>
      <c r="AH21" s="50"/>
      <c r="AI21" s="50"/>
      <c r="AJ21" s="50"/>
      <c r="AK21" s="50"/>
      <c r="AL21" s="50"/>
      <c r="AM21" s="50"/>
      <c r="AN21" s="50"/>
      <c r="AO21" s="50"/>
      <c r="AP21" s="50"/>
      <c r="AQ21" s="255">
        <f>T21+Y21+AC21</f>
        <v>4362.9960000000001</v>
      </c>
      <c r="AR21" s="256"/>
      <c r="AS21" s="256"/>
      <c r="AT21" s="76"/>
      <c r="AU21" s="77">
        <f t="shared" ref="AU21:AU28" si="2">SUM(AQ21:AT21)</f>
        <v>4362.9960000000001</v>
      </c>
      <c r="AV21" s="44"/>
      <c r="AW21" s="44"/>
      <c r="AX21" s="44"/>
      <c r="AY21" s="44"/>
      <c r="AZ21" s="44"/>
      <c r="BA21" s="44"/>
      <c r="BB21" s="44"/>
      <c r="BC21" s="44"/>
      <c r="BD21" s="78"/>
      <c r="BE21" s="269"/>
      <c r="BF21" s="269"/>
      <c r="BG21" s="44"/>
      <c r="BH21" s="44"/>
      <c r="BI21" s="44"/>
      <c r="BJ21" s="44"/>
      <c r="BK21" s="44"/>
      <c r="BL21" s="44"/>
      <c r="BM21" s="44"/>
      <c r="BN21" s="44"/>
      <c r="BO21" s="44"/>
      <c r="BP21" s="44"/>
    </row>
    <row r="22" spans="1:68" x14ac:dyDescent="0.25">
      <c r="A22" s="161" t="s">
        <v>89</v>
      </c>
      <c r="B22" s="207"/>
      <c r="C22" s="208"/>
      <c r="D22" s="206" t="s">
        <v>67</v>
      </c>
      <c r="E22" s="165"/>
      <c r="F22" s="161" t="s">
        <v>82</v>
      </c>
      <c r="G22" s="207"/>
      <c r="H22" s="207"/>
      <c r="I22" s="207"/>
      <c r="J22" s="207"/>
      <c r="K22" s="207"/>
      <c r="L22" s="207"/>
      <c r="M22" s="207"/>
      <c r="N22" s="207"/>
      <c r="O22" s="208"/>
      <c r="P22" s="209">
        <v>0.5</v>
      </c>
      <c r="Q22" s="110"/>
      <c r="R22" s="50"/>
      <c r="S22" s="51"/>
      <c r="T22" s="75"/>
      <c r="U22" s="246">
        <v>1208.67</v>
      </c>
      <c r="V22" s="246"/>
      <c r="W22" s="234"/>
      <c r="X22" s="43"/>
      <c r="Y22" s="233">
        <v>2289.33</v>
      </c>
      <c r="Z22" s="246"/>
      <c r="AA22" s="246"/>
      <c r="AB22" s="57">
        <f t="shared" si="0"/>
        <v>2289.33</v>
      </c>
      <c r="AC22" s="233">
        <f>(U22+Y22)*20%</f>
        <v>699.6</v>
      </c>
      <c r="AD22" s="246"/>
      <c r="AE22" s="246"/>
      <c r="AF22" s="56"/>
      <c r="AG22" s="56">
        <f t="shared" si="1"/>
        <v>699.6</v>
      </c>
      <c r="AH22" s="50"/>
      <c r="AI22" s="50"/>
      <c r="AJ22" s="50"/>
      <c r="AK22" s="50"/>
      <c r="AL22" s="50"/>
      <c r="AM22" s="50"/>
      <c r="AN22" s="50"/>
      <c r="AO22" s="50"/>
      <c r="AP22" s="50"/>
      <c r="AQ22" s="255">
        <f>U22+Y22+AC22</f>
        <v>4197.6000000000004</v>
      </c>
      <c r="AR22" s="256"/>
      <c r="AS22" s="256"/>
      <c r="AT22" s="76"/>
      <c r="AU22" s="77">
        <f t="shared" si="2"/>
        <v>4197.6000000000004</v>
      </c>
      <c r="AV22" s="44"/>
      <c r="AW22" s="44"/>
      <c r="AX22" s="44"/>
      <c r="AY22" s="44"/>
      <c r="AZ22" s="44"/>
      <c r="BA22" s="44"/>
      <c r="BB22" s="44"/>
      <c r="BC22" s="44"/>
      <c r="BD22" s="78"/>
      <c r="BE22" s="269"/>
      <c r="BF22" s="269"/>
      <c r="BG22" s="44"/>
      <c r="BH22" s="44"/>
      <c r="BI22" s="44"/>
      <c r="BJ22" s="44"/>
      <c r="BK22" s="44"/>
      <c r="BL22" s="44"/>
      <c r="BM22" s="44"/>
      <c r="BN22" s="44"/>
      <c r="BO22" s="44"/>
      <c r="BP22" s="44"/>
    </row>
    <row r="23" spans="1:68" x14ac:dyDescent="0.25">
      <c r="A23" s="161" t="s">
        <v>89</v>
      </c>
      <c r="B23" s="207"/>
      <c r="C23" s="208"/>
      <c r="D23" s="206" t="s">
        <v>67</v>
      </c>
      <c r="E23" s="165"/>
      <c r="F23" s="161" t="s">
        <v>44</v>
      </c>
      <c r="G23" s="207"/>
      <c r="H23" s="207"/>
      <c r="I23" s="207"/>
      <c r="J23" s="207"/>
      <c r="K23" s="207"/>
      <c r="L23" s="207"/>
      <c r="M23" s="207"/>
      <c r="N23" s="207"/>
      <c r="O23" s="208"/>
      <c r="P23" s="209">
        <v>0.5</v>
      </c>
      <c r="Q23" s="110"/>
      <c r="R23" s="50"/>
      <c r="S23" s="51"/>
      <c r="T23" s="75"/>
      <c r="U23" s="246">
        <v>1888.71</v>
      </c>
      <c r="V23" s="246"/>
      <c r="W23" s="234"/>
      <c r="X23" s="43"/>
      <c r="Y23" s="233">
        <v>1378.5</v>
      </c>
      <c r="Z23" s="246"/>
      <c r="AA23" s="246"/>
      <c r="AB23" s="57">
        <f t="shared" si="0"/>
        <v>1378.5</v>
      </c>
      <c r="AC23" s="233">
        <f>(U23+Y23)*20%</f>
        <v>653.44200000000001</v>
      </c>
      <c r="AD23" s="246"/>
      <c r="AE23" s="246"/>
      <c r="AF23" s="56"/>
      <c r="AG23" s="56">
        <f t="shared" si="1"/>
        <v>653.44200000000001</v>
      </c>
      <c r="AH23" s="50"/>
      <c r="AI23" s="50"/>
      <c r="AJ23" s="50"/>
      <c r="AK23" s="50"/>
      <c r="AL23" s="50"/>
      <c r="AM23" s="50"/>
      <c r="AN23" s="50"/>
      <c r="AO23" s="50"/>
      <c r="AP23" s="50"/>
      <c r="AQ23" s="255">
        <f>U23+Y23+AC23</f>
        <v>3920.652</v>
      </c>
      <c r="AR23" s="256"/>
      <c r="AS23" s="256"/>
      <c r="AT23" s="76"/>
      <c r="AU23" s="77">
        <f t="shared" si="2"/>
        <v>3920.652</v>
      </c>
      <c r="AV23" s="44"/>
      <c r="AW23" s="44"/>
      <c r="AX23" s="44"/>
      <c r="AY23" s="44"/>
      <c r="AZ23" s="44"/>
      <c r="BA23" s="44"/>
      <c r="BB23" s="44"/>
      <c r="BC23" s="44"/>
      <c r="BD23" s="78"/>
      <c r="BE23" s="269"/>
      <c r="BF23" s="269"/>
      <c r="BG23" s="44"/>
      <c r="BH23" s="44"/>
      <c r="BI23" s="44"/>
      <c r="BJ23" s="44"/>
      <c r="BK23" s="44"/>
      <c r="BL23" s="44"/>
      <c r="BM23" s="44"/>
      <c r="BN23" s="44"/>
      <c r="BO23" s="44"/>
      <c r="BP23" s="44"/>
    </row>
    <row r="24" spans="1:68" x14ac:dyDescent="0.25">
      <c r="A24" s="161" t="s">
        <v>89</v>
      </c>
      <c r="B24" s="207"/>
      <c r="C24" s="208"/>
      <c r="D24" s="206" t="s">
        <v>67</v>
      </c>
      <c r="E24" s="165"/>
      <c r="F24" s="161" t="s">
        <v>86</v>
      </c>
      <c r="G24" s="207"/>
      <c r="H24" s="207"/>
      <c r="I24" s="207"/>
      <c r="J24" s="207"/>
      <c r="K24" s="207"/>
      <c r="L24" s="207"/>
      <c r="M24" s="207"/>
      <c r="N24" s="207"/>
      <c r="O24" s="208"/>
      <c r="P24" s="270">
        <v>1</v>
      </c>
      <c r="Q24" s="243"/>
      <c r="R24" s="50"/>
      <c r="S24" s="51"/>
      <c r="T24" s="75"/>
      <c r="U24" s="246">
        <v>1983</v>
      </c>
      <c r="V24" s="246"/>
      <c r="W24" s="234"/>
      <c r="X24" s="43"/>
      <c r="Y24" s="233">
        <v>2987.83</v>
      </c>
      <c r="Z24" s="246"/>
      <c r="AA24" s="246"/>
      <c r="AB24" s="57">
        <f t="shared" si="0"/>
        <v>2987.83</v>
      </c>
      <c r="AC24" s="233">
        <f>(U24+Y24)*20%</f>
        <v>994.16600000000005</v>
      </c>
      <c r="AD24" s="246"/>
      <c r="AE24" s="246"/>
      <c r="AF24" s="56"/>
      <c r="AG24" s="56">
        <f t="shared" si="1"/>
        <v>994.16600000000005</v>
      </c>
      <c r="AH24" s="50"/>
      <c r="AI24" s="50"/>
      <c r="AJ24" s="50"/>
      <c r="AK24" s="50"/>
      <c r="AL24" s="50"/>
      <c r="AM24" s="50"/>
      <c r="AN24" s="50"/>
      <c r="AO24" s="50"/>
      <c r="AP24" s="50"/>
      <c r="AQ24" s="255">
        <f>U24+Y24+AC24</f>
        <v>5964.9960000000001</v>
      </c>
      <c r="AR24" s="256"/>
      <c r="AS24" s="256"/>
      <c r="AT24" s="76"/>
      <c r="AU24" s="77">
        <f t="shared" si="2"/>
        <v>5964.9960000000001</v>
      </c>
      <c r="AV24" s="44"/>
      <c r="AW24" s="44"/>
      <c r="AX24" s="44"/>
      <c r="AY24" s="44"/>
      <c r="AZ24" s="44"/>
      <c r="BA24" s="44"/>
      <c r="BB24" s="44"/>
      <c r="BC24" s="44"/>
      <c r="BD24" s="78"/>
      <c r="BE24" s="269"/>
      <c r="BF24" s="269"/>
      <c r="BG24" s="44"/>
      <c r="BH24" s="44"/>
      <c r="BI24" s="44"/>
      <c r="BJ24" s="44"/>
      <c r="BK24" s="44"/>
      <c r="BL24" s="44"/>
      <c r="BM24" s="44"/>
      <c r="BN24" s="44"/>
      <c r="BO24" s="44"/>
      <c r="BP24" s="44"/>
    </row>
    <row r="25" spans="1:68" ht="15" customHeight="1" x14ac:dyDescent="0.25">
      <c r="A25" s="161" t="s">
        <v>89</v>
      </c>
      <c r="B25" s="207"/>
      <c r="C25" s="208"/>
      <c r="D25" s="206" t="s">
        <v>67</v>
      </c>
      <c r="E25" s="165"/>
      <c r="F25" s="161" t="s">
        <v>86</v>
      </c>
      <c r="G25" s="207"/>
      <c r="H25" s="207"/>
      <c r="I25" s="207"/>
      <c r="J25" s="207"/>
      <c r="K25" s="207"/>
      <c r="L25" s="207"/>
      <c r="M25" s="207"/>
      <c r="N25" s="52"/>
      <c r="O25" s="53"/>
      <c r="P25" s="270">
        <v>1</v>
      </c>
      <c r="Q25" s="243"/>
      <c r="R25" s="50"/>
      <c r="S25" s="51"/>
      <c r="T25" s="271">
        <v>1983</v>
      </c>
      <c r="U25" s="272"/>
      <c r="V25" s="272"/>
      <c r="W25" s="273"/>
      <c r="X25" s="43"/>
      <c r="Y25" s="233">
        <v>2987.83</v>
      </c>
      <c r="Z25" s="246"/>
      <c r="AA25" s="246"/>
      <c r="AB25" s="57">
        <f t="shared" si="0"/>
        <v>2987.83</v>
      </c>
      <c r="AC25" s="233">
        <f>(T25+Y25)*20%</f>
        <v>994.16600000000005</v>
      </c>
      <c r="AD25" s="246"/>
      <c r="AE25" s="246"/>
      <c r="AF25" s="56"/>
      <c r="AG25" s="56">
        <f t="shared" si="1"/>
        <v>994.16600000000005</v>
      </c>
      <c r="AH25" s="50"/>
      <c r="AI25" s="50"/>
      <c r="AJ25" s="50"/>
      <c r="AK25" s="50"/>
      <c r="AL25" s="50"/>
      <c r="AM25" s="50"/>
      <c r="AN25" s="50"/>
      <c r="AO25" s="50"/>
      <c r="AP25" s="50"/>
      <c r="AQ25" s="255">
        <f>T25+Y25+AC25</f>
        <v>5964.9960000000001</v>
      </c>
      <c r="AR25" s="256"/>
      <c r="AS25" s="256"/>
      <c r="AT25" s="76"/>
      <c r="AU25" s="77">
        <f t="shared" si="2"/>
        <v>5964.9960000000001</v>
      </c>
      <c r="AV25" s="44"/>
      <c r="AW25" s="44"/>
      <c r="AX25" s="44"/>
      <c r="AY25" s="44"/>
      <c r="AZ25" s="44"/>
      <c r="BA25" s="44"/>
      <c r="BB25" s="44"/>
      <c r="BC25" s="44"/>
      <c r="BD25" s="78"/>
      <c r="BE25" s="269"/>
      <c r="BF25" s="269"/>
      <c r="BG25" s="44"/>
      <c r="BH25" s="44"/>
      <c r="BI25" s="44"/>
      <c r="BJ25" s="44"/>
      <c r="BK25" s="44"/>
      <c r="BL25" s="44"/>
      <c r="BM25" s="44"/>
      <c r="BN25" s="44"/>
      <c r="BO25" s="44"/>
      <c r="BP25" s="44"/>
    </row>
    <row r="26" spans="1:68" x14ac:dyDescent="0.25">
      <c r="A26" s="161" t="s">
        <v>89</v>
      </c>
      <c r="B26" s="207"/>
      <c r="C26" s="208"/>
      <c r="D26" s="206" t="s">
        <v>67</v>
      </c>
      <c r="E26" s="165"/>
      <c r="F26" s="161" t="s">
        <v>87</v>
      </c>
      <c r="G26" s="207"/>
      <c r="H26" s="207"/>
      <c r="I26" s="207"/>
      <c r="J26" s="207"/>
      <c r="K26" s="207"/>
      <c r="L26" s="207"/>
      <c r="M26" s="207"/>
      <c r="N26" s="52"/>
      <c r="O26" s="53"/>
      <c r="P26" s="270">
        <v>1</v>
      </c>
      <c r="Q26" s="243"/>
      <c r="R26" s="50"/>
      <c r="S26" s="51"/>
      <c r="T26" s="271">
        <v>1983</v>
      </c>
      <c r="U26" s="272"/>
      <c r="V26" s="272"/>
      <c r="W26" s="273"/>
      <c r="X26" s="43"/>
      <c r="Y26" s="233">
        <v>2987.83</v>
      </c>
      <c r="Z26" s="246"/>
      <c r="AA26" s="246"/>
      <c r="AB26" s="57">
        <f t="shared" si="0"/>
        <v>2987.83</v>
      </c>
      <c r="AC26" s="233">
        <f>(T26+Y26)*20%</f>
        <v>994.16600000000005</v>
      </c>
      <c r="AD26" s="246"/>
      <c r="AE26" s="246"/>
      <c r="AF26" s="56"/>
      <c r="AG26" s="56">
        <f t="shared" si="1"/>
        <v>994.16600000000005</v>
      </c>
      <c r="AH26" s="50"/>
      <c r="AI26" s="50"/>
      <c r="AJ26" s="50"/>
      <c r="AK26" s="50"/>
      <c r="AL26" s="50"/>
      <c r="AM26" s="50"/>
      <c r="AN26" s="50"/>
      <c r="AO26" s="50"/>
      <c r="AP26" s="50"/>
      <c r="AQ26" s="255">
        <f>T26+Y26+AC26</f>
        <v>5964.9960000000001</v>
      </c>
      <c r="AR26" s="256"/>
      <c r="AS26" s="256"/>
      <c r="AT26" s="76"/>
      <c r="AU26" s="77">
        <f t="shared" si="2"/>
        <v>5964.9960000000001</v>
      </c>
      <c r="AV26" s="44"/>
      <c r="AW26" s="44"/>
      <c r="AX26" s="44"/>
      <c r="AY26" s="44"/>
      <c r="AZ26" s="44"/>
      <c r="BA26" s="44"/>
      <c r="BB26" s="44"/>
      <c r="BC26" s="44"/>
      <c r="BD26" s="78"/>
      <c r="BE26" s="269"/>
      <c r="BF26" s="269"/>
      <c r="BG26" s="44"/>
      <c r="BH26" s="44"/>
      <c r="BI26" s="44"/>
      <c r="BJ26" s="44"/>
      <c r="BK26" s="44"/>
      <c r="BL26" s="44"/>
      <c r="BM26" s="44"/>
      <c r="BN26" s="44"/>
      <c r="BO26" s="44"/>
      <c r="BP26" s="44"/>
    </row>
    <row r="27" spans="1:68" x14ac:dyDescent="0.25">
      <c r="A27" s="161" t="s">
        <v>89</v>
      </c>
      <c r="B27" s="207"/>
      <c r="C27" s="208"/>
      <c r="D27" s="206" t="s">
        <v>67</v>
      </c>
      <c r="E27" s="165"/>
      <c r="F27" s="161" t="s">
        <v>87</v>
      </c>
      <c r="G27" s="207"/>
      <c r="H27" s="207"/>
      <c r="I27" s="207"/>
      <c r="J27" s="207"/>
      <c r="K27" s="207"/>
      <c r="L27" s="207"/>
      <c r="M27" s="207"/>
      <c r="N27" s="52"/>
      <c r="O27" s="53"/>
      <c r="P27" s="270">
        <v>1</v>
      </c>
      <c r="Q27" s="243"/>
      <c r="R27" s="50"/>
      <c r="S27" s="51"/>
      <c r="T27" s="75"/>
      <c r="U27" s="246">
        <v>1983</v>
      </c>
      <c r="V27" s="246"/>
      <c r="W27" s="234"/>
      <c r="X27" s="43"/>
      <c r="Y27" s="233">
        <v>2987.83</v>
      </c>
      <c r="Z27" s="246"/>
      <c r="AA27" s="246"/>
      <c r="AB27" s="57">
        <f t="shared" si="0"/>
        <v>2987.83</v>
      </c>
      <c r="AC27" s="233">
        <f>(U27+Y27)*20%</f>
        <v>994.16600000000005</v>
      </c>
      <c r="AD27" s="246"/>
      <c r="AE27" s="246"/>
      <c r="AF27" s="56"/>
      <c r="AG27" s="56">
        <f t="shared" si="1"/>
        <v>994.16600000000005</v>
      </c>
      <c r="AH27" s="50"/>
      <c r="AI27" s="50"/>
      <c r="AJ27" s="50"/>
      <c r="AK27" s="50"/>
      <c r="AL27" s="50"/>
      <c r="AM27" s="50"/>
      <c r="AN27" s="50"/>
      <c r="AO27" s="50"/>
      <c r="AP27" s="50"/>
      <c r="AQ27" s="255">
        <v>5965</v>
      </c>
      <c r="AR27" s="256"/>
      <c r="AS27" s="256"/>
      <c r="AT27" s="76"/>
      <c r="AU27" s="77">
        <f t="shared" si="2"/>
        <v>5965</v>
      </c>
      <c r="AV27" s="44"/>
      <c r="AW27" s="44"/>
      <c r="AX27" s="44"/>
      <c r="AY27" s="44"/>
      <c r="AZ27" s="44"/>
      <c r="BA27" s="44"/>
      <c r="BB27" s="44"/>
      <c r="BC27" s="44"/>
      <c r="BD27" s="78"/>
      <c r="BE27" s="268"/>
      <c r="BF27" s="269"/>
      <c r="BG27" s="44"/>
      <c r="BH27" s="44"/>
      <c r="BI27" s="44"/>
      <c r="BJ27" s="44"/>
      <c r="BK27" s="44"/>
      <c r="BL27" s="44"/>
      <c r="BM27" s="44"/>
      <c r="BN27" s="44"/>
      <c r="BO27" s="44"/>
      <c r="BP27" s="44"/>
    </row>
    <row r="28" spans="1:68" x14ac:dyDescent="0.25">
      <c r="A28" s="161" t="s">
        <v>89</v>
      </c>
      <c r="B28" s="207"/>
      <c r="C28" s="208"/>
      <c r="D28" s="206" t="s">
        <v>67</v>
      </c>
      <c r="E28" s="165"/>
      <c r="F28" s="161" t="s">
        <v>87</v>
      </c>
      <c r="G28" s="207"/>
      <c r="H28" s="207"/>
      <c r="I28" s="207"/>
      <c r="J28" s="207"/>
      <c r="K28" s="207"/>
      <c r="L28" s="207"/>
      <c r="M28" s="207"/>
      <c r="N28" s="52"/>
      <c r="O28" s="53"/>
      <c r="P28" s="270">
        <v>1</v>
      </c>
      <c r="Q28" s="243"/>
      <c r="R28" s="50"/>
      <c r="S28" s="51"/>
      <c r="T28" s="271">
        <v>1983</v>
      </c>
      <c r="U28" s="272"/>
      <c r="V28" s="272"/>
      <c r="W28" s="273"/>
      <c r="X28" s="43"/>
      <c r="Y28" s="233">
        <v>2987.83</v>
      </c>
      <c r="Z28" s="246"/>
      <c r="AA28" s="246"/>
      <c r="AB28" s="57">
        <f t="shared" si="0"/>
        <v>2987.83</v>
      </c>
      <c r="AC28" s="233">
        <f>(T28+Y28)*20%</f>
        <v>994.16600000000005</v>
      </c>
      <c r="AD28" s="246"/>
      <c r="AE28" s="246"/>
      <c r="AF28" s="56"/>
      <c r="AG28" s="56">
        <f t="shared" si="1"/>
        <v>994.16600000000005</v>
      </c>
      <c r="AH28" s="50"/>
      <c r="AI28" s="50"/>
      <c r="AJ28" s="50"/>
      <c r="AK28" s="50"/>
      <c r="AL28" s="50"/>
      <c r="AM28" s="50"/>
      <c r="AN28" s="50"/>
      <c r="AO28" s="50"/>
      <c r="AP28" s="50"/>
      <c r="AQ28" s="255">
        <f>T28+Y28+AC28</f>
        <v>5964.9960000000001</v>
      </c>
      <c r="AR28" s="256"/>
      <c r="AS28" s="256"/>
      <c r="AT28" s="76"/>
      <c r="AU28" s="77">
        <f t="shared" si="2"/>
        <v>5964.9960000000001</v>
      </c>
      <c r="AV28" s="44"/>
      <c r="AW28" s="44"/>
      <c r="AX28" s="44"/>
      <c r="AY28" s="44"/>
      <c r="AZ28" s="44"/>
      <c r="BA28" s="44"/>
      <c r="BB28" s="44"/>
      <c r="BC28" s="44"/>
      <c r="BD28" s="78"/>
      <c r="BE28" s="268"/>
      <c r="BF28" s="269"/>
      <c r="BG28" s="44"/>
      <c r="BH28" s="44"/>
      <c r="BI28" s="44"/>
      <c r="BJ28" s="44"/>
      <c r="BK28" s="44"/>
      <c r="BL28" s="44"/>
      <c r="BM28" s="44"/>
      <c r="BN28" s="44"/>
      <c r="BO28" s="44"/>
      <c r="BP28" s="44"/>
    </row>
    <row r="29" spans="1:68" x14ac:dyDescent="0.25">
      <c r="A29" s="293"/>
      <c r="B29" s="294"/>
      <c r="C29" s="295"/>
      <c r="D29" s="296"/>
      <c r="E29" s="297"/>
      <c r="F29" s="298" t="s">
        <v>88</v>
      </c>
      <c r="G29" s="299"/>
      <c r="H29" s="299"/>
      <c r="I29" s="299"/>
      <c r="J29" s="299"/>
      <c r="K29" s="299"/>
      <c r="L29" s="299"/>
      <c r="M29" s="299"/>
      <c r="N29" s="299"/>
      <c r="O29" s="300"/>
      <c r="P29" s="301">
        <f>P21+P22+P23+P24+P25+P26+P27+P28</f>
        <v>6.5</v>
      </c>
      <c r="Q29" s="302"/>
      <c r="R29" s="302"/>
      <c r="S29" s="303"/>
      <c r="T29" s="304">
        <f>T21+U22+U23+U24+T25+T26+U27+T28</f>
        <v>14631.71</v>
      </c>
      <c r="U29" s="288"/>
      <c r="V29" s="288"/>
      <c r="W29" s="289"/>
      <c r="X29" s="66"/>
      <c r="Y29" s="287">
        <f>SUM(Y21:Y28)</f>
        <v>20623.480000000003</v>
      </c>
      <c r="Z29" s="288"/>
      <c r="AA29" s="288"/>
      <c r="AB29" s="289"/>
      <c r="AC29" s="287">
        <f>SUM(AC21:AC28)</f>
        <v>7051.0380000000005</v>
      </c>
      <c r="AD29" s="288"/>
      <c r="AE29" s="288"/>
      <c r="AF29" s="288"/>
      <c r="AG29" s="288"/>
      <c r="AH29" s="69"/>
      <c r="AI29" s="69"/>
      <c r="AJ29" s="69"/>
      <c r="AK29" s="69"/>
      <c r="AL29" s="69"/>
      <c r="AM29" s="69"/>
      <c r="AN29" s="69"/>
      <c r="AO29" s="69"/>
      <c r="AP29" s="69"/>
      <c r="AQ29" s="290">
        <f>SUM(AQ21:AQ28)</f>
        <v>42306.232000000004</v>
      </c>
      <c r="AR29" s="291"/>
      <c r="AS29" s="291"/>
      <c r="AT29" s="291"/>
      <c r="AU29" s="292"/>
      <c r="AV29" s="70"/>
      <c r="AW29" s="70"/>
      <c r="AX29" s="70"/>
      <c r="AY29" s="70"/>
      <c r="AZ29" s="70"/>
      <c r="BA29" s="70"/>
      <c r="BB29" s="70"/>
      <c r="BC29" s="70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</row>
    <row r="30" spans="1:68" ht="0.75" customHeight="1" x14ac:dyDescent="0.25">
      <c r="A30" s="107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</row>
    <row r="31" spans="1:68" ht="14.45" customHeight="1" x14ac:dyDescent="0.25">
      <c r="A31" s="278" t="s">
        <v>30</v>
      </c>
      <c r="B31" s="279"/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80">
        <f>P20+P29</f>
        <v>7.5</v>
      </c>
      <c r="Q31" s="281"/>
      <c r="R31" s="281"/>
      <c r="S31" s="281"/>
      <c r="T31" s="282">
        <f>U20+T29</f>
        <v>17665.04</v>
      </c>
      <c r="U31" s="281"/>
      <c r="V31" s="281"/>
      <c r="W31" s="281"/>
      <c r="X31" s="71"/>
      <c r="Y31" s="283">
        <f>Y20+Y29</f>
        <v>23810.230000000003</v>
      </c>
      <c r="Z31" s="281"/>
      <c r="AA31" s="281"/>
      <c r="AB31" s="281"/>
      <c r="AC31" s="284">
        <f>AC20+AC29</f>
        <v>8295.0540000000001</v>
      </c>
      <c r="AD31" s="285"/>
      <c r="AE31" s="286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284">
        <f>AQ20+AQ29</f>
        <v>49770.328000000001</v>
      </c>
      <c r="AR31" s="285"/>
      <c r="AS31" s="286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2"/>
      <c r="BE31" s="274"/>
      <c r="BF31" s="275"/>
      <c r="BG31" s="23"/>
      <c r="BH31" s="23"/>
      <c r="BI31" s="23"/>
      <c r="BJ31" s="23"/>
      <c r="BK31" s="23"/>
      <c r="BL31" s="23"/>
      <c r="BM31" s="23"/>
      <c r="BN31" s="23"/>
      <c r="BO31" s="23"/>
      <c r="BP31" s="23"/>
    </row>
    <row r="32" spans="1:68" ht="8.25" customHeight="1" x14ac:dyDescent="0.25"/>
    <row r="33" spans="1:59" ht="35.25" customHeight="1" x14ac:dyDescent="0.25">
      <c r="A33" s="185" t="s">
        <v>31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276" t="s">
        <v>92</v>
      </c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183" t="s">
        <v>93</v>
      </c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</row>
    <row r="34" spans="1:59" ht="9.1999999999999993" customHeight="1" x14ac:dyDescent="0.25">
      <c r="L34" s="144" t="s">
        <v>32</v>
      </c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</row>
    <row r="35" spans="1:59" ht="17.45" customHeight="1" x14ac:dyDescent="0.25"/>
    <row r="36" spans="1:59" ht="15.2" customHeight="1" x14ac:dyDescent="0.25">
      <c r="A36" s="185"/>
      <c r="B36" s="131"/>
      <c r="C36" s="131"/>
      <c r="D36" s="131"/>
      <c r="E36" s="201" t="s">
        <v>94</v>
      </c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</row>
    <row r="37" spans="1:59" ht="9.1999999999999993" customHeight="1" x14ac:dyDescent="0.25">
      <c r="E37" s="144"/>
      <c r="F37" s="145"/>
      <c r="G37" s="145"/>
      <c r="H37" s="145"/>
      <c r="I37" s="145"/>
      <c r="J37" s="145"/>
      <c r="K37" s="145"/>
      <c r="L37" s="145"/>
      <c r="M37" s="145"/>
      <c r="O37" s="144"/>
      <c r="P37" s="145"/>
      <c r="Q37" s="145"/>
      <c r="R37" s="145"/>
      <c r="S37" s="145"/>
      <c r="T37" s="145"/>
      <c r="U37" s="145"/>
      <c r="V37" s="145"/>
      <c r="W37" s="145"/>
    </row>
  </sheetData>
  <mergeCells count="179">
    <mergeCell ref="A5:BE5"/>
    <mergeCell ref="J7:Q7"/>
    <mergeCell ref="R7:W7"/>
    <mergeCell ref="A8:I8"/>
    <mergeCell ref="J8:Q8"/>
    <mergeCell ref="R8:W8"/>
    <mergeCell ref="Y8:AE8"/>
    <mergeCell ref="AC1:BP1"/>
    <mergeCell ref="BD2:BF2"/>
    <mergeCell ref="BL2:BP2"/>
    <mergeCell ref="AR3:BK3"/>
    <mergeCell ref="BL3:BP3"/>
    <mergeCell ref="A4:AQ4"/>
    <mergeCell ref="BD4:BF4"/>
    <mergeCell ref="BL4:BP4"/>
    <mergeCell ref="X10:AB10"/>
    <mergeCell ref="AC10:BH10"/>
    <mergeCell ref="BI10:BJ10"/>
    <mergeCell ref="BK10:BL10"/>
    <mergeCell ref="C12:F12"/>
    <mergeCell ref="I12:J12"/>
    <mergeCell ref="K12:L12"/>
    <mergeCell ref="M12:P12"/>
    <mergeCell ref="Q12:U12"/>
    <mergeCell ref="BD14:BP15"/>
    <mergeCell ref="A15:C15"/>
    <mergeCell ref="D15:E15"/>
    <mergeCell ref="X12:BF12"/>
    <mergeCell ref="BG12:BI12"/>
    <mergeCell ref="A14:E14"/>
    <mergeCell ref="F14:O15"/>
    <mergeCell ref="P14:S15"/>
    <mergeCell ref="T14:W15"/>
    <mergeCell ref="AC14:AG15"/>
    <mergeCell ref="AQ14:BC15"/>
    <mergeCell ref="X14:AB15"/>
    <mergeCell ref="AQ17:AT17"/>
    <mergeCell ref="BE17:BG17"/>
    <mergeCell ref="A18:C18"/>
    <mergeCell ref="D18:E18"/>
    <mergeCell ref="F18:O18"/>
    <mergeCell ref="P18:R18"/>
    <mergeCell ref="U18:W18"/>
    <mergeCell ref="BE18:BG18"/>
    <mergeCell ref="BD16:BP16"/>
    <mergeCell ref="A17:C17"/>
    <mergeCell ref="D17:E17"/>
    <mergeCell ref="F17:O17"/>
    <mergeCell ref="P17:R17"/>
    <mergeCell ref="U17:W17"/>
    <mergeCell ref="Y17:AB17"/>
    <mergeCell ref="AC17:AE17"/>
    <mergeCell ref="Y16:AB16"/>
    <mergeCell ref="AC16:AG16"/>
    <mergeCell ref="AQ16:BC16"/>
    <mergeCell ref="A16:C16"/>
    <mergeCell ref="D16:E16"/>
    <mergeCell ref="F16:O16"/>
    <mergeCell ref="P16:S16"/>
    <mergeCell ref="T16:W16"/>
    <mergeCell ref="Y18:AB18"/>
    <mergeCell ref="AC18:AE18"/>
    <mergeCell ref="Y20:AA20"/>
    <mergeCell ref="AC20:AE20"/>
    <mergeCell ref="AQ20:AS20"/>
    <mergeCell ref="AQ19:AT19"/>
    <mergeCell ref="AQ18:AT18"/>
    <mergeCell ref="A19:C19"/>
    <mergeCell ref="D19:E19"/>
    <mergeCell ref="F19:O19"/>
    <mergeCell ref="P19:R19"/>
    <mergeCell ref="U19:W19"/>
    <mergeCell ref="Y19:AB19"/>
    <mergeCell ref="BE19:BG19"/>
    <mergeCell ref="A20:C20"/>
    <mergeCell ref="D20:E20"/>
    <mergeCell ref="F20:O20"/>
    <mergeCell ref="U20:W20"/>
    <mergeCell ref="Y21:AA21"/>
    <mergeCell ref="AC21:AE21"/>
    <mergeCell ref="AQ21:AS21"/>
    <mergeCell ref="A21:C21"/>
    <mergeCell ref="D21:E21"/>
    <mergeCell ref="AC19:AE19"/>
    <mergeCell ref="BE20:BF20"/>
    <mergeCell ref="BE21:BF21"/>
    <mergeCell ref="P20:R20"/>
    <mergeCell ref="A24:C24"/>
    <mergeCell ref="D24:E24"/>
    <mergeCell ref="F24:O24"/>
    <mergeCell ref="P24:Q24"/>
    <mergeCell ref="U24:W24"/>
    <mergeCell ref="Y23:AA23"/>
    <mergeCell ref="AQ23:AS23"/>
    <mergeCell ref="A23:C23"/>
    <mergeCell ref="D23:E23"/>
    <mergeCell ref="F23:O23"/>
    <mergeCell ref="P23:Q23"/>
    <mergeCell ref="U23:W23"/>
    <mergeCell ref="A22:C22"/>
    <mergeCell ref="D22:E22"/>
    <mergeCell ref="F22:O22"/>
    <mergeCell ref="P22:Q22"/>
    <mergeCell ref="U22:W22"/>
    <mergeCell ref="AC23:AE23"/>
    <mergeCell ref="F21:O21"/>
    <mergeCell ref="P21:Q21"/>
    <mergeCell ref="T21:W21"/>
    <mergeCell ref="Y22:AA22"/>
    <mergeCell ref="AC22:AE22"/>
    <mergeCell ref="E37:M37"/>
    <mergeCell ref="O37:W37"/>
    <mergeCell ref="BE31:BF31"/>
    <mergeCell ref="A33:K33"/>
    <mergeCell ref="L33:W33"/>
    <mergeCell ref="X33:BG33"/>
    <mergeCell ref="BD29:BP29"/>
    <mergeCell ref="A30:BP30"/>
    <mergeCell ref="A31:O31"/>
    <mergeCell ref="P31:S31"/>
    <mergeCell ref="T31:W31"/>
    <mergeCell ref="Y31:AB31"/>
    <mergeCell ref="AC31:AE31"/>
    <mergeCell ref="AQ31:AS31"/>
    <mergeCell ref="Y29:AB29"/>
    <mergeCell ref="AC29:AG29"/>
    <mergeCell ref="AQ29:AU29"/>
    <mergeCell ref="A29:C29"/>
    <mergeCell ref="D29:E29"/>
    <mergeCell ref="F29:O29"/>
    <mergeCell ref="P29:S29"/>
    <mergeCell ref="T29:W29"/>
    <mergeCell ref="E36:W36"/>
    <mergeCell ref="L34:V34"/>
    <mergeCell ref="BE22:BF22"/>
    <mergeCell ref="BE23:BF23"/>
    <mergeCell ref="BE24:BF24"/>
    <mergeCell ref="BE25:BF25"/>
    <mergeCell ref="AQ25:AS25"/>
    <mergeCell ref="D25:E25"/>
    <mergeCell ref="D26:E26"/>
    <mergeCell ref="F25:M25"/>
    <mergeCell ref="F26:M26"/>
    <mergeCell ref="P25:Q25"/>
    <mergeCell ref="Y24:AA24"/>
    <mergeCell ref="AC24:AE24"/>
    <mergeCell ref="AQ24:AS24"/>
    <mergeCell ref="AQ22:AS22"/>
    <mergeCell ref="P26:Q26"/>
    <mergeCell ref="T26:W26"/>
    <mergeCell ref="Y26:AA26"/>
    <mergeCell ref="AC26:AE26"/>
    <mergeCell ref="T25:W25"/>
    <mergeCell ref="Y25:AA25"/>
    <mergeCell ref="AC25:AE25"/>
    <mergeCell ref="D27:E27"/>
    <mergeCell ref="F27:M27"/>
    <mergeCell ref="X34:BG34"/>
    <mergeCell ref="A36:D36"/>
    <mergeCell ref="AQ28:AS28"/>
    <mergeCell ref="BE28:BF28"/>
    <mergeCell ref="A25:C25"/>
    <mergeCell ref="A26:C26"/>
    <mergeCell ref="A27:C27"/>
    <mergeCell ref="A28:C28"/>
    <mergeCell ref="BE27:BF27"/>
    <mergeCell ref="D28:E28"/>
    <mergeCell ref="F28:M28"/>
    <mergeCell ref="P28:Q28"/>
    <mergeCell ref="T28:W28"/>
    <mergeCell ref="Y28:AA28"/>
    <mergeCell ref="AC28:AE28"/>
    <mergeCell ref="AQ26:AS26"/>
    <mergeCell ref="BE26:BF26"/>
    <mergeCell ref="P27:Q27"/>
    <mergeCell ref="U27:W27"/>
    <mergeCell ref="Y27:AA27"/>
    <mergeCell ref="AC27:AE27"/>
    <mergeCell ref="AQ27:AS27"/>
  </mergeCells>
  <pageMargins left="0.70866141732283472" right="0.70866141732283472" top="0.70866141732283472" bottom="0.35433070866141736" header="0.31496062992125984" footer="0.31496062992125984"/>
  <pageSetup paperSize="9" orientation="landscape" r:id="rId1"/>
  <rowBreaks count="1" manualBreakCount="1">
    <brk id="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25"/>
  <sheetViews>
    <sheetView tabSelected="1" view="pageBreakPreview" topLeftCell="A2" zoomScaleNormal="100" zoomScaleSheetLayoutView="100" workbookViewId="0">
      <selection activeCell="AU19" sqref="AU19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5.42578125" style="1" customWidth="1"/>
    <col min="4" max="4" width="2" style="1" customWidth="1"/>
    <col min="5" max="5" width="3.85546875" style="1" customWidth="1"/>
    <col min="6" max="6" width="1.42578125" style="1" customWidth="1"/>
    <col min="7" max="7" width="2.7109375" style="1" customWidth="1"/>
    <col min="8" max="8" width="2" style="1" customWidth="1"/>
    <col min="9" max="9" width="3.5703125" style="1" customWidth="1"/>
    <col min="10" max="10" width="1.42578125" style="1" customWidth="1"/>
    <col min="11" max="11" width="0.7109375" style="1" customWidth="1"/>
    <col min="12" max="12" width="1.5703125" style="1" customWidth="1"/>
    <col min="13" max="13" width="4.85546875" style="1" customWidth="1"/>
    <col min="14" max="14" width="3.28515625" style="1" customWidth="1"/>
    <col min="15" max="15" width="1.5703125" style="1" customWidth="1"/>
    <col min="16" max="16" width="3.42578125" style="1" customWidth="1"/>
    <col min="17" max="17" width="0.7109375" style="1" customWidth="1"/>
    <col min="18" max="18" width="0.28515625" style="1" customWidth="1"/>
    <col min="19" max="19" width="3.42578125" style="1" hidden="1" customWidth="1"/>
    <col min="20" max="20" width="0.42578125" style="1" customWidth="1"/>
    <col min="21" max="21" width="3.28515625" style="1" customWidth="1"/>
    <col min="22" max="22" width="2.85546875" style="1" customWidth="1"/>
    <col min="23" max="23" width="1.42578125" style="1" customWidth="1"/>
    <col min="24" max="24" width="2" style="1" customWidth="1"/>
    <col min="25" max="25" width="0.85546875" style="1" customWidth="1"/>
    <col min="26" max="26" width="1.42578125" style="1" customWidth="1"/>
    <col min="27" max="27" width="1" style="1" customWidth="1"/>
    <col min="28" max="28" width="0.85546875" style="1" customWidth="1"/>
    <col min="29" max="29" width="7.28515625" style="1" customWidth="1"/>
    <col min="30" max="30" width="4.28515625" style="1" customWidth="1"/>
    <col min="31" max="31" width="1.42578125" style="1" customWidth="1"/>
    <col min="32" max="32" width="1.5703125" style="1" customWidth="1"/>
    <col min="33" max="35" width="1" style="1" customWidth="1"/>
    <col min="36" max="36" width="5.42578125" style="1" customWidth="1"/>
    <col min="37" max="41" width="1" style="1" customWidth="1"/>
    <col min="42" max="42" width="1.42578125" style="1" customWidth="1"/>
    <col min="43" max="43" width="2.42578125" style="1" customWidth="1"/>
    <col min="44" max="44" width="3.28515625" style="1" customWidth="1"/>
    <col min="45" max="45" width="2" style="1" hidden="1" customWidth="1"/>
    <col min="46" max="46" width="2.28515625" style="1" hidden="1" customWidth="1"/>
    <col min="47" max="47" width="7.7109375" style="1" customWidth="1"/>
    <col min="48" max="49" width="2.42578125" style="1" customWidth="1"/>
    <col min="50" max="50" width="2.7109375" style="1" customWidth="1"/>
    <col min="51" max="51" width="2.42578125" style="1" hidden="1" customWidth="1"/>
    <col min="52" max="52" width="0.28515625" style="1" hidden="1" customWidth="1"/>
    <col min="53" max="61" width="2.42578125" style="1" hidden="1" customWidth="1"/>
    <col min="62" max="63" width="2.42578125" style="1" customWidth="1"/>
    <col min="64" max="64" width="3.42578125" style="1" customWidth="1"/>
    <col min="65" max="65" width="1.28515625" style="1" hidden="1" customWidth="1"/>
    <col min="66" max="66" width="0.7109375" style="1" hidden="1" customWidth="1"/>
    <col min="67" max="67" width="1.140625" style="1" hidden="1" customWidth="1"/>
    <col min="68" max="74" width="2.42578125" style="1" hidden="1" customWidth="1"/>
    <col min="75" max="75" width="0.28515625" style="1" hidden="1" customWidth="1"/>
    <col min="76" max="76" width="3.85546875" style="1" customWidth="1"/>
    <col min="77" max="77" width="5.28515625" style="1" customWidth="1"/>
    <col min="78" max="78" width="1.85546875" style="1" hidden="1" customWidth="1"/>
    <col min="79" max="79" width="0.5703125" style="1" hidden="1" customWidth="1"/>
    <col min="80" max="80" width="0.140625" style="1" hidden="1" customWidth="1"/>
    <col min="81" max="81" width="0.42578125" style="1" hidden="1" customWidth="1"/>
    <col min="82" max="82" width="3" style="1" hidden="1" customWidth="1"/>
    <col min="83" max="83" width="2.140625" style="1" hidden="1" customWidth="1"/>
    <col min="84" max="85" width="3.28515625" style="1" hidden="1" customWidth="1"/>
    <col min="86" max="86" width="5" style="1" hidden="1" customWidth="1"/>
    <col min="87" max="87" width="0.28515625" style="1" hidden="1" customWidth="1"/>
    <col min="88" max="16384" width="9.140625" style="1"/>
  </cols>
  <sheetData>
    <row r="1" spans="1:87" ht="45.75" customHeight="1" x14ac:dyDescent="0.25">
      <c r="AJ1" s="318" t="s">
        <v>106</v>
      </c>
      <c r="AK1" s="318"/>
      <c r="AL1" s="318"/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8"/>
      <c r="AX1" s="318"/>
      <c r="AY1" s="318"/>
      <c r="AZ1" s="318"/>
      <c r="BA1" s="318"/>
      <c r="BB1" s="318"/>
      <c r="BC1" s="318"/>
      <c r="BD1" s="318"/>
      <c r="BE1" s="318"/>
      <c r="BF1" s="318"/>
      <c r="BG1" s="318"/>
      <c r="BH1" s="318"/>
      <c r="BI1" s="318"/>
      <c r="BJ1" s="318"/>
      <c r="BK1" s="318"/>
      <c r="BL1" s="318"/>
      <c r="BM1" s="318"/>
      <c r="BN1" s="318"/>
      <c r="BO1" s="318"/>
      <c r="BP1" s="318"/>
      <c r="BQ1" s="318"/>
      <c r="BR1" s="318"/>
      <c r="BS1" s="318"/>
      <c r="BT1" s="318"/>
      <c r="BU1" s="318"/>
      <c r="BV1" s="318"/>
      <c r="BW1" s="318"/>
      <c r="BX1" s="318"/>
      <c r="BY1" s="318"/>
      <c r="BZ1" s="318"/>
      <c r="CA1" s="318"/>
      <c r="CB1" s="318"/>
      <c r="CC1" s="318"/>
      <c r="CD1" s="318"/>
      <c r="CE1" s="318"/>
      <c r="CF1" s="318"/>
      <c r="CG1" s="318"/>
      <c r="CH1" s="318"/>
      <c r="CI1" s="318"/>
    </row>
    <row r="2" spans="1:87" ht="15.2" customHeight="1" x14ac:dyDescent="0.25">
      <c r="CE2" s="138" t="s">
        <v>0</v>
      </c>
      <c r="CF2" s="126"/>
      <c r="CG2" s="126"/>
      <c r="CH2" s="126"/>
      <c r="CI2" s="127"/>
    </row>
    <row r="3" spans="1:87" ht="15.2" customHeight="1" x14ac:dyDescent="0.25">
      <c r="BX3" s="139" t="s">
        <v>1</v>
      </c>
      <c r="BY3" s="140"/>
      <c r="BZ3" s="140"/>
      <c r="CA3" s="140"/>
      <c r="CB3" s="140"/>
      <c r="CC3" s="140"/>
      <c r="CD3" s="140"/>
      <c r="CE3" s="138" t="s">
        <v>2</v>
      </c>
      <c r="CF3" s="126"/>
      <c r="CG3" s="126"/>
      <c r="CH3" s="126"/>
      <c r="CI3" s="127"/>
    </row>
    <row r="4" spans="1:87" ht="15.2" customHeight="1" x14ac:dyDescent="0.25">
      <c r="A4" s="141" t="s">
        <v>68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2"/>
      <c r="BY4" s="139" t="s">
        <v>3</v>
      </c>
      <c r="BZ4" s="140"/>
      <c r="CA4" s="140"/>
      <c r="CB4" s="140"/>
      <c r="CC4" s="140"/>
      <c r="CD4" s="140"/>
      <c r="CE4" s="143"/>
      <c r="CF4" s="126"/>
      <c r="CG4" s="126"/>
      <c r="CH4" s="126"/>
      <c r="CI4" s="127"/>
    </row>
    <row r="5" spans="1:87" ht="9.1999999999999993" customHeight="1" x14ac:dyDescent="0.25">
      <c r="A5" s="144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</row>
    <row r="6" spans="1:87" ht="25.15" customHeight="1" x14ac:dyDescent="0.25"/>
    <row r="7" spans="1:87" ht="15.2" customHeight="1" x14ac:dyDescent="0.25">
      <c r="J7" s="125" t="s">
        <v>5</v>
      </c>
      <c r="K7" s="126"/>
      <c r="L7" s="126"/>
      <c r="M7" s="126"/>
      <c r="N7" s="126"/>
      <c r="O7" s="126"/>
      <c r="P7" s="126"/>
      <c r="Q7" s="127"/>
      <c r="R7" s="125" t="s">
        <v>6</v>
      </c>
      <c r="S7" s="126"/>
      <c r="T7" s="126"/>
      <c r="U7" s="126"/>
      <c r="V7" s="126"/>
      <c r="W7" s="126"/>
      <c r="X7" s="126"/>
      <c r="Y7" s="127"/>
    </row>
    <row r="8" spans="1:87" ht="15.2" customHeight="1" x14ac:dyDescent="0.25">
      <c r="A8" s="123" t="s">
        <v>7</v>
      </c>
      <c r="B8" s="124"/>
      <c r="C8" s="124"/>
      <c r="D8" s="124"/>
      <c r="E8" s="124"/>
      <c r="F8" s="124"/>
      <c r="G8" s="124"/>
      <c r="H8" s="124"/>
      <c r="I8" s="124"/>
      <c r="J8" s="125">
        <v>4</v>
      </c>
      <c r="K8" s="126"/>
      <c r="L8" s="126"/>
      <c r="M8" s="126"/>
      <c r="N8" s="126"/>
      <c r="O8" s="126"/>
      <c r="P8" s="126"/>
      <c r="Q8" s="127"/>
      <c r="R8" s="128">
        <v>44105</v>
      </c>
      <c r="S8" s="116"/>
      <c r="T8" s="116"/>
      <c r="U8" s="116"/>
      <c r="V8" s="116"/>
      <c r="W8" s="116"/>
      <c r="X8" s="116"/>
      <c r="Y8" s="117"/>
      <c r="AA8" s="129" t="s">
        <v>8</v>
      </c>
      <c r="AB8" s="129"/>
      <c r="AC8" s="129"/>
      <c r="AD8" s="129"/>
      <c r="AE8" s="129"/>
      <c r="AF8" s="129"/>
      <c r="AG8" s="129"/>
      <c r="AH8" s="129"/>
      <c r="AI8" s="129"/>
    </row>
    <row r="9" spans="1:87" ht="3.95" customHeight="1" x14ac:dyDescent="0.25"/>
    <row r="10" spans="1:87" ht="15.2" customHeight="1" x14ac:dyDescent="0.25">
      <c r="AA10" s="130" t="s">
        <v>104</v>
      </c>
      <c r="AB10" s="130"/>
      <c r="AC10" s="130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3" t="s">
        <v>9</v>
      </c>
      <c r="AT10" s="86" t="s">
        <v>69</v>
      </c>
      <c r="AU10" s="87"/>
      <c r="AV10" s="134" t="s">
        <v>105</v>
      </c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5" t="s">
        <v>10</v>
      </c>
      <c r="CC10" s="124"/>
      <c r="CD10" s="136"/>
      <c r="CE10" s="134"/>
      <c r="CF10" s="6" t="s">
        <v>11</v>
      </c>
      <c r="CG10" s="88" t="s">
        <v>12</v>
      </c>
      <c r="CH10" s="89"/>
    </row>
    <row r="11" spans="1:87" ht="3.75" customHeight="1" x14ac:dyDescent="0.25"/>
    <row r="12" spans="1:87" ht="15.2" customHeight="1" x14ac:dyDescent="0.25">
      <c r="B12" s="83" t="s">
        <v>13</v>
      </c>
      <c r="C12" s="146"/>
      <c r="D12" s="134"/>
      <c r="E12" s="134"/>
      <c r="F12" s="134"/>
      <c r="G12" s="10" t="s">
        <v>14</v>
      </c>
      <c r="H12" s="3" t="s">
        <v>9</v>
      </c>
      <c r="I12" s="133">
        <v>1</v>
      </c>
      <c r="J12" s="134"/>
      <c r="K12" s="135" t="s">
        <v>9</v>
      </c>
      <c r="L12" s="124"/>
      <c r="M12" s="133">
        <v>10</v>
      </c>
      <c r="N12" s="134"/>
      <c r="O12" s="134"/>
      <c r="P12" s="134"/>
      <c r="Q12" s="135">
        <v>2020</v>
      </c>
      <c r="R12" s="135"/>
      <c r="S12" s="135"/>
      <c r="T12" s="135"/>
      <c r="U12" s="135"/>
      <c r="AA12" s="130" t="s">
        <v>15</v>
      </c>
      <c r="AB12" s="130"/>
      <c r="AC12" s="130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267" t="s">
        <v>100</v>
      </c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30" t="s">
        <v>16</v>
      </c>
      <c r="CA12" s="131"/>
      <c r="CB12" s="131"/>
    </row>
    <row r="13" spans="1:87" ht="15.2" customHeight="1" x14ac:dyDescent="0.25"/>
    <row r="14" spans="1:87" ht="14.45" customHeight="1" x14ac:dyDescent="0.25">
      <c r="A14" s="122" t="s">
        <v>17</v>
      </c>
      <c r="B14" s="116"/>
      <c r="C14" s="116"/>
      <c r="D14" s="116"/>
      <c r="E14" s="116"/>
      <c r="F14" s="149" t="s">
        <v>18</v>
      </c>
      <c r="G14" s="150"/>
      <c r="H14" s="150"/>
      <c r="I14" s="150"/>
      <c r="J14" s="150"/>
      <c r="K14" s="150"/>
      <c r="L14" s="150"/>
      <c r="M14" s="150"/>
      <c r="N14" s="150"/>
      <c r="O14" s="151"/>
      <c r="P14" s="155" t="s">
        <v>45</v>
      </c>
      <c r="Q14" s="150"/>
      <c r="R14" s="150"/>
      <c r="S14" s="151"/>
      <c r="T14" s="155" t="s">
        <v>19</v>
      </c>
      <c r="U14" s="150"/>
      <c r="V14" s="150"/>
      <c r="W14" s="150"/>
      <c r="X14" s="112" t="s">
        <v>20</v>
      </c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82"/>
      <c r="AV14" s="150" t="s">
        <v>102</v>
      </c>
      <c r="AW14" s="119"/>
      <c r="AX14" s="119"/>
      <c r="AY14" s="119"/>
      <c r="AZ14" s="119"/>
      <c r="BA14" s="84"/>
      <c r="BB14" s="84"/>
      <c r="BC14" s="84"/>
      <c r="BD14" s="84"/>
      <c r="BE14" s="84"/>
      <c r="BF14" s="84"/>
      <c r="BG14" s="84"/>
      <c r="BH14" s="84"/>
      <c r="BI14" s="84"/>
      <c r="BJ14" s="118" t="s">
        <v>40</v>
      </c>
      <c r="BK14" s="150"/>
      <c r="BL14" s="151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112" t="s">
        <v>21</v>
      </c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</row>
    <row r="15" spans="1:87" ht="74.25" customHeight="1" x14ac:dyDescent="0.25">
      <c r="A15" s="122" t="s">
        <v>22</v>
      </c>
      <c r="B15" s="116"/>
      <c r="C15" s="117"/>
      <c r="D15" s="122" t="s">
        <v>23</v>
      </c>
      <c r="E15" s="157"/>
      <c r="F15" s="152"/>
      <c r="G15" s="153"/>
      <c r="H15" s="153"/>
      <c r="I15" s="153"/>
      <c r="J15" s="153"/>
      <c r="K15" s="153"/>
      <c r="L15" s="153"/>
      <c r="M15" s="153"/>
      <c r="N15" s="153"/>
      <c r="O15" s="154"/>
      <c r="P15" s="156"/>
      <c r="Q15" s="153"/>
      <c r="R15" s="153"/>
      <c r="S15" s="154"/>
      <c r="T15" s="156"/>
      <c r="U15" s="153"/>
      <c r="V15" s="153"/>
      <c r="W15" s="154"/>
      <c r="X15" s="263" t="s">
        <v>37</v>
      </c>
      <c r="Y15" s="264"/>
      <c r="Z15" s="264"/>
      <c r="AA15" s="264"/>
      <c r="AB15" s="264"/>
      <c r="AC15" s="265"/>
      <c r="AD15" s="263" t="s">
        <v>38</v>
      </c>
      <c r="AE15" s="264"/>
      <c r="AF15" s="264"/>
      <c r="AG15" s="264"/>
      <c r="AH15" s="264"/>
      <c r="AI15" s="264"/>
      <c r="AJ15" s="265"/>
      <c r="AK15" s="266" t="s">
        <v>103</v>
      </c>
      <c r="AL15" s="266"/>
      <c r="AM15" s="266"/>
      <c r="AN15" s="266"/>
      <c r="AO15" s="266"/>
      <c r="AP15" s="266"/>
      <c r="AQ15" s="266"/>
      <c r="AR15" s="266"/>
      <c r="AS15" s="266"/>
      <c r="AT15" s="263"/>
      <c r="AU15" s="59" t="s">
        <v>99</v>
      </c>
      <c r="AV15" s="120"/>
      <c r="AW15" s="121"/>
      <c r="AX15" s="121"/>
      <c r="AY15" s="121"/>
      <c r="AZ15" s="121"/>
      <c r="BA15" s="85"/>
      <c r="BB15" s="85"/>
      <c r="BC15" s="85"/>
      <c r="BD15" s="85"/>
      <c r="BE15" s="85"/>
      <c r="BF15" s="85"/>
      <c r="BG15" s="85"/>
      <c r="BH15" s="85"/>
      <c r="BI15" s="85"/>
      <c r="BJ15" s="156"/>
      <c r="BK15" s="153"/>
      <c r="BL15" s="154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</row>
    <row r="16" spans="1:87" ht="14.45" customHeight="1" x14ac:dyDescent="0.25">
      <c r="A16" s="122" t="s">
        <v>24</v>
      </c>
      <c r="B16" s="116"/>
      <c r="C16" s="117"/>
      <c r="D16" s="122" t="s">
        <v>25</v>
      </c>
      <c r="E16" s="117"/>
      <c r="F16" s="122" t="s">
        <v>26</v>
      </c>
      <c r="G16" s="116"/>
      <c r="H16" s="116"/>
      <c r="I16" s="116"/>
      <c r="J16" s="116"/>
      <c r="K16" s="116"/>
      <c r="L16" s="116"/>
      <c r="M16" s="116"/>
      <c r="N16" s="116"/>
      <c r="O16" s="117"/>
      <c r="P16" s="122" t="s">
        <v>27</v>
      </c>
      <c r="Q16" s="116"/>
      <c r="R16" s="116"/>
      <c r="S16" s="117"/>
      <c r="T16" s="122" t="s">
        <v>28</v>
      </c>
      <c r="U16" s="116"/>
      <c r="V16" s="116"/>
      <c r="W16" s="117"/>
      <c r="X16" s="122" t="s">
        <v>29</v>
      </c>
      <c r="Y16" s="116"/>
      <c r="Z16" s="116"/>
      <c r="AA16" s="117"/>
      <c r="AB16" s="115">
        <v>7</v>
      </c>
      <c r="AC16" s="117"/>
      <c r="AD16" s="122">
        <v>8</v>
      </c>
      <c r="AE16" s="117"/>
      <c r="AF16" s="115">
        <v>9</v>
      </c>
      <c r="AG16" s="116"/>
      <c r="AH16" s="116"/>
      <c r="AI16" s="116"/>
      <c r="AJ16" s="117"/>
      <c r="AK16" s="115">
        <v>10</v>
      </c>
      <c r="AL16" s="116"/>
      <c r="AM16" s="116"/>
      <c r="AN16" s="116"/>
      <c r="AO16" s="117"/>
      <c r="AP16" s="112">
        <v>11</v>
      </c>
      <c r="AQ16" s="160"/>
      <c r="AR16" s="160"/>
      <c r="AS16" s="160"/>
      <c r="AT16" s="160"/>
      <c r="AU16" s="81"/>
      <c r="AV16" s="115">
        <v>15</v>
      </c>
      <c r="AW16" s="116"/>
      <c r="AX16" s="116"/>
      <c r="AY16" s="116"/>
      <c r="AZ16" s="116"/>
      <c r="BA16" s="80"/>
      <c r="BB16" s="80"/>
      <c r="BC16" s="80"/>
      <c r="BD16" s="80"/>
      <c r="BE16" s="80"/>
      <c r="BF16" s="80"/>
      <c r="BG16" s="80"/>
      <c r="BH16" s="80"/>
      <c r="BI16" s="80"/>
      <c r="BJ16" s="115">
        <v>16</v>
      </c>
      <c r="BK16" s="116"/>
      <c r="BL16" s="117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112">
        <v>17</v>
      </c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</row>
    <row r="17" spans="1:87" ht="27.75" customHeight="1" x14ac:dyDescent="0.25">
      <c r="A17" s="161"/>
      <c r="B17" s="162"/>
      <c r="C17" s="163"/>
      <c r="D17" s="164" t="s">
        <v>98</v>
      </c>
      <c r="E17" s="165"/>
      <c r="F17" s="161" t="s">
        <v>101</v>
      </c>
      <c r="G17" s="162"/>
      <c r="H17" s="162"/>
      <c r="I17" s="162"/>
      <c r="J17" s="162"/>
      <c r="K17" s="162"/>
      <c r="L17" s="162"/>
      <c r="M17" s="162"/>
      <c r="N17" s="162"/>
      <c r="O17" s="163"/>
      <c r="P17" s="242">
        <v>0.5</v>
      </c>
      <c r="Q17" s="243"/>
      <c r="R17" s="243"/>
      <c r="S17" s="244"/>
      <c r="T17" s="242">
        <v>1266.75</v>
      </c>
      <c r="U17" s="243"/>
      <c r="V17" s="243"/>
      <c r="W17" s="244"/>
      <c r="X17" s="260"/>
      <c r="Y17" s="261"/>
      <c r="Z17" s="261"/>
      <c r="AA17" s="262"/>
      <c r="AB17" s="255"/>
      <c r="AC17" s="257"/>
      <c r="AD17" s="259">
        <v>1</v>
      </c>
      <c r="AE17" s="253"/>
      <c r="AF17" s="251">
        <f>T17*AD17</f>
        <v>1266.75</v>
      </c>
      <c r="AG17" s="251"/>
      <c r="AH17" s="251"/>
      <c r="AI17" s="251"/>
      <c r="AJ17" s="251"/>
      <c r="AK17" s="252">
        <v>0.1</v>
      </c>
      <c r="AL17" s="253"/>
      <c r="AM17" s="253"/>
      <c r="AN17" s="253"/>
      <c r="AO17" s="253"/>
      <c r="AP17" s="254">
        <v>126.68</v>
      </c>
      <c r="AQ17" s="253"/>
      <c r="AR17" s="253"/>
      <c r="AS17" s="253"/>
      <c r="AT17" s="253"/>
      <c r="AU17" s="92">
        <v>3404.82</v>
      </c>
      <c r="AV17" s="233">
        <f>(T17+AB17+AF17+AP17+AU17)*25%</f>
        <v>1516.25</v>
      </c>
      <c r="AW17" s="246"/>
      <c r="AX17" s="246"/>
      <c r="AY17" s="246"/>
      <c r="AZ17" s="246"/>
      <c r="BA17" s="90"/>
      <c r="BB17" s="90"/>
      <c r="BC17" s="90"/>
      <c r="BD17" s="90"/>
      <c r="BE17" s="90"/>
      <c r="BF17" s="90"/>
      <c r="BG17" s="90"/>
      <c r="BH17" s="90"/>
      <c r="BI17" s="90"/>
      <c r="BJ17" s="255">
        <f>T17+AF17+AP17+AU17+AV17</f>
        <v>7581.25</v>
      </c>
      <c r="BK17" s="256"/>
      <c r="BL17" s="257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249"/>
      <c r="BX17" s="250"/>
      <c r="BY17" s="250"/>
      <c r="BZ17" s="250"/>
      <c r="CA17" s="250"/>
      <c r="CB17" s="250"/>
      <c r="CC17" s="250"/>
      <c r="CD17" s="250"/>
      <c r="CE17" s="250"/>
      <c r="CF17" s="250"/>
      <c r="CG17" s="250"/>
      <c r="CH17" s="250"/>
      <c r="CI17" s="250"/>
    </row>
    <row r="18" spans="1:87" ht="0.75" hidden="1" customHeight="1" x14ac:dyDescent="0.25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</row>
    <row r="19" spans="1:87" ht="14.45" customHeight="1" x14ac:dyDescent="0.25">
      <c r="A19" s="174" t="s">
        <v>30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230">
        <v>0.5</v>
      </c>
      <c r="Q19" s="231"/>
      <c r="R19" s="231"/>
      <c r="S19" s="232"/>
      <c r="T19" s="179">
        <v>1266.75</v>
      </c>
      <c r="U19" s="180"/>
      <c r="V19" s="180"/>
      <c r="W19" s="181"/>
      <c r="X19" s="179"/>
      <c r="Y19" s="180"/>
      <c r="Z19" s="180"/>
      <c r="AA19" s="181"/>
      <c r="AB19" s="190"/>
      <c r="AC19" s="181"/>
      <c r="AD19" s="179"/>
      <c r="AE19" s="181"/>
      <c r="AF19" s="94">
        <v>1266.75</v>
      </c>
      <c r="AG19" s="95"/>
      <c r="AH19" s="95"/>
      <c r="AI19" s="95"/>
      <c r="AJ19" s="96"/>
      <c r="AK19" s="187"/>
      <c r="AL19" s="95"/>
      <c r="AM19" s="95"/>
      <c r="AN19" s="95"/>
      <c r="AO19" s="96"/>
      <c r="AP19" s="191">
        <v>126.68</v>
      </c>
      <c r="AQ19" s="192"/>
      <c r="AR19" s="193"/>
      <c r="AS19" s="22"/>
      <c r="AT19" s="22"/>
      <c r="AU19" s="58">
        <v>3404.85</v>
      </c>
      <c r="AV19" s="94">
        <v>1516.25</v>
      </c>
      <c r="AW19" s="95"/>
      <c r="AX19" s="96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94">
        <v>7581.25</v>
      </c>
      <c r="BK19" s="95"/>
      <c r="BL19" s="96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6"/>
      <c r="BX19" s="188"/>
      <c r="BY19" s="189"/>
      <c r="BZ19" s="23"/>
      <c r="CA19" s="23"/>
      <c r="CB19" s="23"/>
      <c r="CC19" s="23"/>
      <c r="CD19" s="23"/>
      <c r="CE19" s="23"/>
      <c r="CF19" s="23"/>
      <c r="CG19" s="23"/>
      <c r="CH19" s="23"/>
      <c r="CI19" s="23"/>
    </row>
    <row r="20" spans="1:87" ht="22.9" customHeight="1" x14ac:dyDescent="0.25">
      <c r="BJ20" s="229"/>
      <c r="BK20" s="229"/>
    </row>
    <row r="21" spans="1:87" ht="43.5" customHeight="1" x14ac:dyDescent="0.25">
      <c r="A21" s="185" t="s">
        <v>31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86" t="s">
        <v>74</v>
      </c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Y21" s="184"/>
      <c r="Z21" s="148"/>
      <c r="AA21" s="148"/>
      <c r="AB21" s="148"/>
      <c r="AC21" s="148"/>
      <c r="AD21" s="148"/>
      <c r="AE21" s="148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R21" s="182" t="s">
        <v>76</v>
      </c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</row>
    <row r="22" spans="1:87" ht="9.1999999999999993" customHeight="1" x14ac:dyDescent="0.25">
      <c r="L22" s="144" t="s">
        <v>32</v>
      </c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Y22" s="144" t="s">
        <v>33</v>
      </c>
      <c r="Z22" s="145"/>
      <c r="AA22" s="145"/>
      <c r="AB22" s="145"/>
      <c r="AC22" s="145"/>
      <c r="AD22" s="145"/>
      <c r="AE22" s="145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R22" s="144" t="s">
        <v>34</v>
      </c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</row>
    <row r="23" spans="1:87" ht="17.45" customHeight="1" x14ac:dyDescent="0.25"/>
    <row r="24" spans="1:87" ht="15.2" customHeight="1" x14ac:dyDescent="0.25">
      <c r="A24" s="185"/>
      <c r="B24" s="131"/>
      <c r="C24" s="131"/>
      <c r="D24" s="131"/>
      <c r="E24" s="184" t="s">
        <v>78</v>
      </c>
      <c r="F24" s="148"/>
      <c r="G24" s="148"/>
      <c r="H24" s="148"/>
      <c r="I24" s="148"/>
      <c r="J24" s="148"/>
      <c r="K24" s="148"/>
      <c r="L24" s="148"/>
      <c r="M24" s="148"/>
      <c r="O24" s="184"/>
      <c r="P24" s="148"/>
      <c r="Q24" s="148"/>
      <c r="R24" s="148"/>
      <c r="S24" s="148"/>
      <c r="T24" s="148"/>
      <c r="U24" s="148"/>
      <c r="V24" s="148"/>
      <c r="W24" s="148"/>
      <c r="X24" s="148"/>
    </row>
    <row r="25" spans="1:87" ht="9.1999999999999993" customHeight="1" x14ac:dyDescent="0.25">
      <c r="E25" s="144"/>
      <c r="F25" s="145"/>
      <c r="G25" s="145"/>
      <c r="H25" s="145"/>
      <c r="I25" s="145"/>
      <c r="J25" s="145"/>
      <c r="K25" s="145"/>
      <c r="L25" s="145"/>
      <c r="M25" s="145"/>
      <c r="O25" s="144"/>
      <c r="P25" s="145"/>
      <c r="Q25" s="145"/>
      <c r="R25" s="145"/>
      <c r="S25" s="145"/>
      <c r="T25" s="145"/>
      <c r="U25" s="145"/>
      <c r="V25" s="145"/>
      <c r="W25" s="145"/>
      <c r="X25" s="145"/>
    </row>
  </sheetData>
  <mergeCells count="93">
    <mergeCell ref="BX19:BY19"/>
    <mergeCell ref="E25:M25"/>
    <mergeCell ref="O25:X25"/>
    <mergeCell ref="L22:V22"/>
    <mergeCell ref="Y22:AE22"/>
    <mergeCell ref="AR22:BZ22"/>
    <mergeCell ref="BJ20:BK20"/>
    <mergeCell ref="A21:K21"/>
    <mergeCell ref="L21:V21"/>
    <mergeCell ref="Y21:AE21"/>
    <mergeCell ref="AR21:BZ21"/>
    <mergeCell ref="AV16:AZ16"/>
    <mergeCell ref="A24:D24"/>
    <mergeCell ref="E24:M24"/>
    <mergeCell ref="O24:X24"/>
    <mergeCell ref="A18:CI18"/>
    <mergeCell ref="A19:O19"/>
    <mergeCell ref="P19:S19"/>
    <mergeCell ref="T19:W19"/>
    <mergeCell ref="X19:AA19"/>
    <mergeCell ref="AB19:AC19"/>
    <mergeCell ref="AD19:AE19"/>
    <mergeCell ref="AF19:AJ19"/>
    <mergeCell ref="AK19:AO19"/>
    <mergeCell ref="AP19:AR19"/>
    <mergeCell ref="AV19:AX19"/>
    <mergeCell ref="BJ19:BL19"/>
    <mergeCell ref="BJ16:BL16"/>
    <mergeCell ref="BW16:CI16"/>
    <mergeCell ref="A17:C17"/>
    <mergeCell ref="D17:E17"/>
    <mergeCell ref="F17:O17"/>
    <mergeCell ref="P17:S17"/>
    <mergeCell ref="T17:W17"/>
    <mergeCell ref="X17:AA17"/>
    <mergeCell ref="AB17:AC17"/>
    <mergeCell ref="AD17:AE17"/>
    <mergeCell ref="AF17:AJ17"/>
    <mergeCell ref="AK17:AO17"/>
    <mergeCell ref="AP17:AT17"/>
    <mergeCell ref="AV17:AZ17"/>
    <mergeCell ref="BJ17:BL17"/>
    <mergeCell ref="BW17:CI17"/>
    <mergeCell ref="X16:AA16"/>
    <mergeCell ref="AB16:AC16"/>
    <mergeCell ref="A14:E14"/>
    <mergeCell ref="F14:O15"/>
    <mergeCell ref="P14:S15"/>
    <mergeCell ref="T14:W15"/>
    <mergeCell ref="X14:AT14"/>
    <mergeCell ref="A16:C16"/>
    <mergeCell ref="D16:E16"/>
    <mergeCell ref="F16:O16"/>
    <mergeCell ref="P16:S16"/>
    <mergeCell ref="T16:W16"/>
    <mergeCell ref="AK16:AO16"/>
    <mergeCell ref="AP16:AT16"/>
    <mergeCell ref="AD16:AE16"/>
    <mergeCell ref="AF16:AJ16"/>
    <mergeCell ref="AA10:AR10"/>
    <mergeCell ref="AV14:AZ15"/>
    <mergeCell ref="BJ14:BL15"/>
    <mergeCell ref="BW14:CI15"/>
    <mergeCell ref="A15:C15"/>
    <mergeCell ref="D15:E15"/>
    <mergeCell ref="X15:AC15"/>
    <mergeCell ref="AD15:AJ15"/>
    <mergeCell ref="AK15:AT15"/>
    <mergeCell ref="AJ1:CI1"/>
    <mergeCell ref="AV10:CA10"/>
    <mergeCell ref="CB10:CC10"/>
    <mergeCell ref="CD10:CE10"/>
    <mergeCell ref="C12:F12"/>
    <mergeCell ref="I12:J12"/>
    <mergeCell ref="K12:L12"/>
    <mergeCell ref="M12:P12"/>
    <mergeCell ref="Q12:U12"/>
    <mergeCell ref="AA12:AP12"/>
    <mergeCell ref="AQ12:BY12"/>
    <mergeCell ref="BZ12:CB12"/>
    <mergeCell ref="A8:I8"/>
    <mergeCell ref="J8:Q8"/>
    <mergeCell ref="R8:Y8"/>
    <mergeCell ref="AA8:AI8"/>
    <mergeCell ref="A5:BX5"/>
    <mergeCell ref="J7:Q7"/>
    <mergeCell ref="R7:Y7"/>
    <mergeCell ref="CE2:CI2"/>
    <mergeCell ref="BX3:CD3"/>
    <mergeCell ref="CE3:CI3"/>
    <mergeCell ref="A4:BX4"/>
    <mergeCell ref="BY4:CD4"/>
    <mergeCell ref="CE4:CI4"/>
  </mergeCells>
  <pageMargins left="0.70866141732283472" right="0.70866141732283472" top="0.70866141732283472" bottom="0.35433070866141736" header="0.31496062992125984" footer="0.31496062992125984"/>
  <pageSetup paperSize="9" scale="97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Лист1 (2)</vt:lpstr>
      <vt:lpstr>Сереброполь управление</vt:lpstr>
      <vt:lpstr>Сереброполь прочие,культура</vt:lpstr>
      <vt:lpstr>Сереброполь управление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lugasoft.ru</dc:creator>
  <cp:lastModifiedBy>1</cp:lastModifiedBy>
  <cp:lastPrinted>2019-01-23T07:30:24Z</cp:lastPrinted>
  <dcterms:created xsi:type="dcterms:W3CDTF">2014-09-20T13:12:32Z</dcterms:created>
  <dcterms:modified xsi:type="dcterms:W3CDTF">2020-11-24T09:18:59Z</dcterms:modified>
</cp:coreProperties>
</file>